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FOP-CO25-00005 - 2DA MANGA CARGUÍO ISLA C ARICA\07 FASE MATERIALES\17 EXTINTORES\01 Licitación\01 TDR\"/>
    </mc:Choice>
  </mc:AlternateContent>
  <bookViews>
    <workbookView xWindow="0" yWindow="0" windowWidth="28800" windowHeight="12000" tabRatio="810"/>
  </bookViews>
  <sheets>
    <sheet name="B-1 Extintores USD y CLP " sheetId="36" r:id="rId1"/>
    <sheet name="mal" sheetId="32" state="hidden" r:id="rId2"/>
  </sheets>
  <externalReferences>
    <externalReference r:id="rId3"/>
  </externalReferences>
  <definedNames>
    <definedName name="_xlnm.Print_Area" localSheetId="0">'B-1 Extintores USD y CLP '!$A$1:$R$35</definedName>
    <definedName name="_xlnm.Print_Area" localSheetId="1">mal!$A$1:$M$90</definedName>
    <definedName name="_xlnm.Database" localSheetId="0">#REF!</definedName>
    <definedName name="_xlnm.Database">#REF!</definedName>
    <definedName name="TASA_DE_CAMBIO">[1]VARIABLES!$B$9</definedName>
  </definedNames>
  <calcPr calcId="162913"/>
</workbook>
</file>

<file path=xl/calcChain.xml><?xml version="1.0" encoding="utf-8"?>
<calcChain xmlns="http://schemas.openxmlformats.org/spreadsheetml/2006/main">
  <c r="R13" i="36" l="1"/>
  <c r="N13" i="36"/>
  <c r="R10" i="36" l="1"/>
  <c r="N10" i="36"/>
  <c r="R11" i="36"/>
  <c r="N11" i="36"/>
  <c r="R9" i="36" l="1"/>
  <c r="N9" i="36"/>
  <c r="N12" i="36"/>
  <c r="R12" i="36"/>
  <c r="R14" i="36" l="1"/>
  <c r="N14" i="36"/>
  <c r="R15" i="36" l="1"/>
  <c r="N15" i="36"/>
  <c r="S87" i="32"/>
  <c r="R87" i="32"/>
  <c r="Q87" i="32"/>
  <c r="M87" i="32"/>
  <c r="S85" i="32"/>
  <c r="Q85" i="32"/>
  <c r="P85" i="32"/>
  <c r="M85" i="32"/>
  <c r="S84" i="32"/>
  <c r="Q84" i="32"/>
  <c r="P84" i="32"/>
  <c r="M84" i="32"/>
  <c r="S82" i="32"/>
  <c r="Q82" i="32"/>
  <c r="P82" i="32"/>
  <c r="M82" i="32"/>
  <c r="U80" i="32"/>
  <c r="S80" i="32"/>
  <c r="Q80" i="32"/>
  <c r="P80" i="32"/>
  <c r="M80" i="32"/>
  <c r="S79" i="32"/>
  <c r="Q79" i="32"/>
  <c r="P79" i="32"/>
  <c r="M79" i="32"/>
  <c r="K79" i="32"/>
  <c r="S77" i="32"/>
  <c r="Q77" i="32"/>
  <c r="P77" i="32"/>
  <c r="M77" i="32"/>
  <c r="S76" i="32"/>
  <c r="Q76" i="32"/>
  <c r="P76" i="32"/>
  <c r="M76" i="32"/>
  <c r="S74" i="32"/>
  <c r="Q74" i="32"/>
  <c r="P74" i="32"/>
  <c r="M74" i="32"/>
  <c r="S73" i="32"/>
  <c r="Q73" i="32"/>
  <c r="P73" i="32"/>
  <c r="M73" i="32"/>
  <c r="S72" i="32"/>
  <c r="Q72" i="32"/>
  <c r="P72" i="32"/>
  <c r="M72" i="32"/>
  <c r="S71" i="32"/>
  <c r="Q71" i="32"/>
  <c r="P71" i="32"/>
  <c r="M71" i="32"/>
  <c r="S70" i="32"/>
  <c r="Q70" i="32"/>
  <c r="P70" i="32"/>
  <c r="M70" i="32"/>
  <c r="S69" i="32"/>
  <c r="Q69" i="32"/>
  <c r="P69" i="32"/>
  <c r="M69" i="32"/>
  <c r="S68" i="32"/>
  <c r="Q68" i="32"/>
  <c r="P68" i="32"/>
  <c r="M68" i="32"/>
  <c r="S67" i="32"/>
  <c r="Q67" i="32"/>
  <c r="P67" i="32"/>
  <c r="M67" i="32"/>
  <c r="S66" i="32"/>
  <c r="Q66" i="32"/>
  <c r="P66" i="32"/>
  <c r="M66" i="32"/>
  <c r="S65" i="32"/>
  <c r="Q65" i="32"/>
  <c r="P65" i="32"/>
  <c r="M65" i="32"/>
  <c r="S64" i="32"/>
  <c r="Q64" i="32"/>
  <c r="P64" i="32"/>
  <c r="M64" i="32"/>
  <c r="S61" i="32"/>
  <c r="Q61" i="32"/>
  <c r="P61" i="32"/>
  <c r="M61" i="32"/>
  <c r="S60" i="32"/>
  <c r="Q60" i="32"/>
  <c r="P60" i="32"/>
  <c r="M60" i="32"/>
  <c r="S59" i="32"/>
  <c r="Q59" i="32"/>
  <c r="P59" i="32"/>
  <c r="M59" i="32"/>
  <c r="U57" i="32"/>
  <c r="S57" i="32"/>
  <c r="Q57" i="32"/>
  <c r="P57" i="32"/>
  <c r="M57" i="32"/>
  <c r="K57" i="32"/>
  <c r="U56" i="32"/>
  <c r="S56" i="32"/>
  <c r="Q56" i="32"/>
  <c r="P56" i="32"/>
  <c r="M56" i="32"/>
  <c r="K56" i="32"/>
  <c r="S55" i="32"/>
  <c r="Q55" i="32"/>
  <c r="P55" i="32"/>
  <c r="M55" i="32"/>
  <c r="U54" i="32"/>
  <c r="S54" i="32"/>
  <c r="Q54" i="32"/>
  <c r="P54" i="32"/>
  <c r="M54" i="32"/>
  <c r="K54" i="32"/>
  <c r="S53" i="32"/>
  <c r="Q53" i="32"/>
  <c r="P53" i="32"/>
  <c r="M53" i="32"/>
  <c r="Q51" i="32"/>
  <c r="P51" i="32"/>
  <c r="O51" i="32"/>
  <c r="M51" i="32"/>
  <c r="Q50" i="32"/>
  <c r="P50" i="32"/>
  <c r="O50" i="32"/>
  <c r="M50" i="32"/>
  <c r="Q49" i="32"/>
  <c r="P49" i="32"/>
  <c r="O49" i="32"/>
  <c r="M49" i="32"/>
  <c r="Q48" i="32"/>
  <c r="P48" i="32"/>
  <c r="O48" i="32"/>
  <c r="M48" i="32"/>
  <c r="Q47" i="32"/>
  <c r="P47" i="32"/>
  <c r="O47" i="32"/>
  <c r="M47" i="32"/>
  <c r="Q46" i="32"/>
  <c r="P46" i="32"/>
  <c r="O46" i="32"/>
  <c r="M46" i="32"/>
  <c r="Q45" i="32"/>
  <c r="P45" i="32"/>
  <c r="O45" i="32"/>
  <c r="M45" i="32"/>
  <c r="Q44" i="32"/>
  <c r="P44" i="32"/>
  <c r="O44" i="32"/>
  <c r="M44" i="32"/>
  <c r="Q43" i="32"/>
  <c r="P43" i="32"/>
  <c r="O43" i="32"/>
  <c r="M43" i="32"/>
  <c r="Q42" i="32"/>
  <c r="P42" i="32"/>
  <c r="O42" i="32"/>
  <c r="M42" i="32"/>
  <c r="Q41" i="32"/>
  <c r="P41" i="32"/>
  <c r="O41" i="32"/>
  <c r="M41" i="32"/>
  <c r="S40" i="32"/>
  <c r="Q40" i="32"/>
  <c r="P40" i="32"/>
  <c r="O40" i="32"/>
  <c r="M40" i="32"/>
  <c r="S38" i="32"/>
  <c r="Q38" i="32"/>
  <c r="P38" i="32"/>
  <c r="M38" i="32"/>
  <c r="S37" i="32"/>
  <c r="Q37" i="32"/>
  <c r="P37" i="32"/>
  <c r="M37" i="32"/>
  <c r="S36" i="32"/>
  <c r="Q36" i="32"/>
  <c r="P36" i="32"/>
  <c r="M36" i="32"/>
  <c r="S35" i="32"/>
  <c r="Q35" i="32"/>
  <c r="P35" i="32"/>
  <c r="M35" i="32"/>
  <c r="S33" i="32"/>
  <c r="Q33" i="32"/>
  <c r="P33" i="32"/>
  <c r="M33" i="32"/>
  <c r="S32" i="32"/>
  <c r="Q32" i="32"/>
  <c r="P32" i="32"/>
  <c r="M32" i="32"/>
  <c r="S31" i="32"/>
  <c r="Q31" i="32"/>
  <c r="P31" i="32"/>
  <c r="M31" i="32"/>
  <c r="U29" i="32"/>
  <c r="S29" i="32"/>
  <c r="Q29" i="32"/>
  <c r="P29" i="32"/>
  <c r="M29" i="32"/>
  <c r="K29" i="32"/>
  <c r="S28" i="32"/>
  <c r="Q28" i="32"/>
  <c r="P28" i="32"/>
  <c r="M28" i="32"/>
  <c r="S27" i="32"/>
  <c r="Q27" i="32"/>
  <c r="P27" i="32"/>
  <c r="M27" i="32"/>
  <c r="S26" i="32"/>
  <c r="Q26" i="32"/>
  <c r="P26" i="32"/>
  <c r="M26" i="32"/>
  <c r="S25" i="32"/>
  <c r="Q25" i="32"/>
  <c r="P25" i="32"/>
  <c r="M25" i="32"/>
  <c r="S23" i="32"/>
  <c r="Q23" i="32"/>
  <c r="P23" i="32"/>
  <c r="M23" i="32"/>
  <c r="U22" i="32"/>
  <c r="S22" i="32"/>
  <c r="Q22" i="32"/>
  <c r="P22" i="32"/>
  <c r="M22" i="32"/>
  <c r="S21" i="32"/>
  <c r="Q21" i="32"/>
  <c r="P21" i="32"/>
  <c r="M21" i="32"/>
  <c r="S18" i="32"/>
  <c r="Q18" i="32"/>
  <c r="P18" i="32"/>
  <c r="M18" i="32"/>
  <c r="S17" i="32"/>
  <c r="Q17" i="32"/>
  <c r="P17" i="32"/>
  <c r="M17" i="32"/>
  <c r="S16" i="32"/>
  <c r="Q16" i="32"/>
  <c r="P16" i="32"/>
  <c r="M16" i="32"/>
  <c r="S15" i="32"/>
  <c r="Q15" i="32"/>
  <c r="P15" i="32"/>
  <c r="M15" i="32"/>
  <c r="S14" i="32"/>
  <c r="Q14" i="32"/>
  <c r="P14" i="32"/>
  <c r="M14" i="32"/>
  <c r="S13" i="32"/>
  <c r="Q13" i="32"/>
  <c r="P13" i="32"/>
  <c r="M13" i="32"/>
  <c r="S12" i="32"/>
  <c r="Q12" i="32"/>
  <c r="P12" i="32"/>
  <c r="M12" i="32"/>
  <c r="S10" i="32"/>
  <c r="Q10" i="32"/>
  <c r="P10" i="32"/>
  <c r="M10" i="32"/>
  <c r="D5" i="32"/>
  <c r="D3" i="32"/>
  <c r="D1" i="32"/>
</calcChain>
</file>

<file path=xl/sharedStrings.xml><?xml version="1.0" encoding="utf-8"?>
<sst xmlns="http://schemas.openxmlformats.org/spreadsheetml/2006/main" count="267" uniqueCount="200">
  <si>
    <t>ITEM</t>
  </si>
  <si>
    <t>DESCRIPCION</t>
  </si>
  <si>
    <t>UNID.</t>
  </si>
  <si>
    <t>CANT.</t>
  </si>
  <si>
    <t>Costo Total
( $us. )</t>
  </si>
  <si>
    <t>m</t>
  </si>
  <si>
    <t>P.U.
( $us. )</t>
  </si>
  <si>
    <t>7.1</t>
  </si>
  <si>
    <t>7.1.1</t>
  </si>
  <si>
    <t>Movilización de Personal, Transporte de Equipos y Materiales a Obra.</t>
  </si>
  <si>
    <t>Global</t>
  </si>
  <si>
    <t>Levantamiento de Preventivas y Plan de Restauración</t>
  </si>
  <si>
    <t>Limpieza y Desmovilización</t>
  </si>
  <si>
    <t>7.2</t>
  </si>
  <si>
    <t>7.2.1</t>
  </si>
  <si>
    <t>Obras Civiles</t>
  </si>
  <si>
    <t>Replanteo Topográfico de Eje de Línea y Derecho de Vía</t>
  </si>
  <si>
    <t>Excavación de Zanja en Terreno Normal</t>
  </si>
  <si>
    <t>Excavación de Zanja en Terreno Pedregoso y Roca Fracturada</t>
  </si>
  <si>
    <t>Excavación de Zanja en Terreno Rocoso</t>
  </si>
  <si>
    <t>Excavación de Zanja en Terreno Agrícola</t>
  </si>
  <si>
    <t>Señalización dentro del DDV con Postes cada 500 m</t>
  </si>
  <si>
    <t>Pieza</t>
  </si>
  <si>
    <t>Señalización cada 5 km con Letreros</t>
  </si>
  <si>
    <t>Señalización de Cruces Especiales y Curvas</t>
  </si>
  <si>
    <t>Construcción civil área Estación de Control Tarabuco</t>
  </si>
  <si>
    <t>Restauración del DDV</t>
  </si>
  <si>
    <t>7.2.2</t>
  </si>
  <si>
    <t>Obras Mecánicas</t>
  </si>
  <si>
    <t>Desfile y Alineamiento</t>
  </si>
  <si>
    <t>Pre-Curvado y Curvado de Tubería en Frío</t>
  </si>
  <si>
    <t>junta</t>
  </si>
  <si>
    <t xml:space="preserve">Inspección de Juntas Soldadas por END </t>
  </si>
  <si>
    <t>Provisión e Instalación de Revestimiento de Juntas Soldadas</t>
  </si>
  <si>
    <t>7.2.3</t>
  </si>
  <si>
    <t>Obras Especiales</t>
  </si>
  <si>
    <t>Cruce Quebradas Mayores con Lastrado Ducto Ø 10”</t>
  </si>
  <si>
    <t>Cruce en Caminos Secundarios (Vecinales)</t>
  </si>
  <si>
    <t>Cruce de Caminos de Acceso</t>
  </si>
  <si>
    <t xml:space="preserve">Cruce de Vía Férrea </t>
  </si>
  <si>
    <t>Cruce de Zonas Pobladas</t>
  </si>
  <si>
    <t>Cruces Aéreos de Ríos y Quebradas sobre Soportes “H”</t>
  </si>
  <si>
    <t>7.2.4</t>
  </si>
  <si>
    <t>Prueba Hidrostática y Secado del Tramo</t>
  </si>
  <si>
    <t>Pre comisionado, Comisionado y Puesta en Marcha.</t>
  </si>
  <si>
    <t>Libro de Obra, Geodatabase y Planos Conforme a Obra (As Built)</t>
  </si>
  <si>
    <t>TOTAL</t>
  </si>
  <si>
    <t>7.3.1.1</t>
  </si>
  <si>
    <t>7.3.1.2</t>
  </si>
  <si>
    <t>7.3.1.3</t>
  </si>
  <si>
    <t>7.3.1.4</t>
  </si>
  <si>
    <t>7.3.1.4.1</t>
  </si>
  <si>
    <t>7.3.2.1</t>
  </si>
  <si>
    <t>7.3.2.2</t>
  </si>
  <si>
    <t>7.3.2.3</t>
  </si>
  <si>
    <t>2    de   3</t>
  </si>
  <si>
    <t>Cámara de válvulas a ambos lados del cruce de la futura represa de Qholpa Mallu</t>
  </si>
  <si>
    <t>Cámara de válvula a ambos lados del cruce de la quebrada Chillca</t>
  </si>
  <si>
    <t>Cruce de Quebradas Menores</t>
  </si>
  <si>
    <t>Ducto paralelo al camino</t>
  </si>
  <si>
    <t>Sistema de protección Catódica</t>
  </si>
  <si>
    <t>Instalación de cajas de interconexión</t>
  </si>
  <si>
    <t>Bajado de Cañería, Tapado de Zanja y compactado.</t>
  </si>
  <si>
    <t>Construcción civil área Estación de Control Yamparáez</t>
  </si>
  <si>
    <t>Instalación superficial en Estación de Control Tarabuco</t>
  </si>
  <si>
    <t>Cruce de quebrada Chillca, ducto de 10”</t>
  </si>
  <si>
    <t>Cruce de futura represa Qhollpa Mayu, ducto de 10”</t>
  </si>
  <si>
    <t>7.3</t>
  </si>
  <si>
    <t>7.3.1</t>
  </si>
  <si>
    <t>7.3.2</t>
  </si>
  <si>
    <t>PLANILLA DE COTIZACIÓN</t>
  </si>
  <si>
    <t>Recomposición mecánica del DDV</t>
  </si>
  <si>
    <t>Ha</t>
  </si>
  <si>
    <t>Revegetación y Reforestación</t>
  </si>
  <si>
    <t>Gaviones</t>
  </si>
  <si>
    <t>m3</t>
  </si>
  <si>
    <t xml:space="preserve">Colchonetas  </t>
  </si>
  <si>
    <t xml:space="preserve">Tablestacados  </t>
  </si>
  <si>
    <t xml:space="preserve">Estructuras de H°A°                                   </t>
  </si>
  <si>
    <t xml:space="preserve">Estructuras de H°C°                                   </t>
  </si>
  <si>
    <t>Zanja de Coronación</t>
  </si>
  <si>
    <t>Diques Suelo - Cemento</t>
  </si>
  <si>
    <t>Corta corrientes de Suelo - Cemento</t>
  </si>
  <si>
    <t>Cámaras Disipadoras de Energía</t>
  </si>
  <si>
    <t>Disipadores de Suelo Cemento</t>
  </si>
  <si>
    <t>Instalación de Válvulas de Bloqueo Ø 10” (represa Qholpa Mallu 2 pz y quebrada Chillca 2 pz)</t>
  </si>
  <si>
    <t>REVISION Y VALIDACION DE INGENIERIA</t>
  </si>
  <si>
    <t>LOGISTICA</t>
  </si>
  <si>
    <t>CONSTRUCCIÓN</t>
  </si>
  <si>
    <t>7.3.1.5</t>
  </si>
  <si>
    <t>7.3.1.6</t>
  </si>
  <si>
    <t>7.3.1.7</t>
  </si>
  <si>
    <t>7.3.1.8</t>
  </si>
  <si>
    <t>7.3.1.9</t>
  </si>
  <si>
    <t>7.3.1.10</t>
  </si>
  <si>
    <t>7.3.2.4</t>
  </si>
  <si>
    <t>7.3.2.5</t>
  </si>
  <si>
    <t>7.3.2.6</t>
  </si>
  <si>
    <t>7.3.2.7</t>
  </si>
  <si>
    <t>7.3.2.8</t>
  </si>
  <si>
    <t>Adecuación Derecho de Vía (DDV) Existente</t>
  </si>
  <si>
    <t>Excavación de Zanja</t>
  </si>
  <si>
    <t>7.3.1.4.2</t>
  </si>
  <si>
    <t>7.3.1.4.3</t>
  </si>
  <si>
    <t>7.3.1.4.4</t>
  </si>
  <si>
    <t>Señalización</t>
  </si>
  <si>
    <t>7.3.1.6.1</t>
  </si>
  <si>
    <t>7.3.1.6.2</t>
  </si>
  <si>
    <t>7.3.1.6.3</t>
  </si>
  <si>
    <t>Cámaras de Válvulas de Seccionamiento.</t>
  </si>
  <si>
    <t>7.3.1.7.1</t>
  </si>
  <si>
    <t>7.3.1.7.2</t>
  </si>
  <si>
    <t>7.3.1.10.1</t>
  </si>
  <si>
    <t>7.3.1.10.2</t>
  </si>
  <si>
    <t>7.3.1.10.3</t>
  </si>
  <si>
    <t>7.3.1.10.4</t>
  </si>
  <si>
    <t>7.3.1.10.5</t>
  </si>
  <si>
    <t>7.3.1.10.6</t>
  </si>
  <si>
    <t>7.3.1.10.7</t>
  </si>
  <si>
    <t>7.3.1.10.8</t>
  </si>
  <si>
    <t>7.3.1.10.9</t>
  </si>
  <si>
    <t>7.3.1.10.10</t>
  </si>
  <si>
    <t>7.3.1.10.11</t>
  </si>
  <si>
    <t>7.3.1.10.12</t>
  </si>
  <si>
    <t>piezas</t>
  </si>
  <si>
    <t>7.3.2.6.1</t>
  </si>
  <si>
    <t>Cruce de Cauces de Agua Especiales</t>
  </si>
  <si>
    <t>7.3.3</t>
  </si>
  <si>
    <t>7.3.3.1</t>
  </si>
  <si>
    <t>7.3.3.1.1</t>
  </si>
  <si>
    <t>7.3.3.1.2</t>
  </si>
  <si>
    <t>7.3.3.2</t>
  </si>
  <si>
    <t>7.3.3.3</t>
  </si>
  <si>
    <t>7.3.3.4</t>
  </si>
  <si>
    <t>7.3.3.5</t>
  </si>
  <si>
    <t>7.3.3.6</t>
  </si>
  <si>
    <t>7.3.3.7</t>
  </si>
  <si>
    <t>7.3.3.8</t>
  </si>
  <si>
    <t>7.3.3.9</t>
  </si>
  <si>
    <t>7.3.3.10</t>
  </si>
  <si>
    <t>7.3.4</t>
  </si>
  <si>
    <t>7.3.4.1</t>
  </si>
  <si>
    <t>7.3.4.2</t>
  </si>
  <si>
    <t>Prueba Hidrostática y Puesta en Marcha</t>
  </si>
  <si>
    <t>Revisión y Validación de Ingenieria de Ingenieria de Detalle.</t>
  </si>
  <si>
    <t>7.3.5</t>
  </si>
  <si>
    <t>7.3.5.1</t>
  </si>
  <si>
    <t>7.3.6</t>
  </si>
  <si>
    <t>7.3.5.2</t>
  </si>
  <si>
    <t>7.4</t>
  </si>
  <si>
    <t>7.4.1</t>
  </si>
  <si>
    <t>7.4.2</t>
  </si>
  <si>
    <t>7.2.5</t>
  </si>
  <si>
    <t>7.2.6</t>
  </si>
  <si>
    <t>7.2.7</t>
  </si>
  <si>
    <t>Instalación de Campamento de Construcción</t>
  </si>
  <si>
    <t>Provisión de Combustible (Gasolina) para Supervisión de YPFB Transporte S.A.</t>
  </si>
  <si>
    <t>L</t>
  </si>
  <si>
    <t>Soldadura de Cañeria</t>
  </si>
  <si>
    <t>ACTIVIDADES Y OBRAS COMPLEMENTARIAS</t>
  </si>
  <si>
    <t>Instalación de Obrador y Mantenimiento de Área de Almacenaje de cañerias.</t>
  </si>
  <si>
    <t xml:space="preserve">Facilidades para Supervisión de YPFB TR (5 personas) (Hospedaje, alimentación, Oficina) </t>
  </si>
  <si>
    <t>Instalación de Válvulas de Bloqueo de Ø 10”</t>
  </si>
  <si>
    <t>Apertura Derecho de Vía (DDV) nuevo</t>
  </si>
  <si>
    <t>Instalacion superficial en Estacion de Control Yamparáez.</t>
  </si>
  <si>
    <t>Cruce de Carretera Departamental Sucre – Tarabuco</t>
  </si>
  <si>
    <t>Instalación de postes test point</t>
  </si>
  <si>
    <t>Cuadrilla de obras mecánicas (De la planilla Obras mecanicas)</t>
  </si>
  <si>
    <t>Cuadrilla de obras civiles (De la planilla obras civiles)</t>
  </si>
  <si>
    <t>FORMATO B-1</t>
  </si>
  <si>
    <t>DESCRIPCIÓN</t>
  </si>
  <si>
    <t xml:space="preserve">Empresa: </t>
  </si>
  <si>
    <t>Representante Legal:</t>
  </si>
  <si>
    <t>Fecha:</t>
  </si>
  <si>
    <t>Son: ……………………………………………………………...…………………………………………….. Dólares Americanos.</t>
  </si>
  <si>
    <t>Empresa Proponente:</t>
  </si>
  <si>
    <t>ÍTEM PLANILLA</t>
  </si>
  <si>
    <t>UNIDAD</t>
  </si>
  <si>
    <t>Firma y Sello:</t>
  </si>
  <si>
    <t>1    de   1</t>
  </si>
  <si>
    <t>SUB TOTAL USD</t>
  </si>
  <si>
    <t>Son: ……………………………………………………………...…………………………………………….. Pesos Chilenos.</t>
  </si>
  <si>
    <t>Dólares Americanos</t>
  </si>
  <si>
    <t>Pesos Chilenos</t>
  </si>
  <si>
    <t>P. UNITARIO
(USD)</t>
  </si>
  <si>
    <t>PRECIO TOTAL
(USD)</t>
  </si>
  <si>
    <t>CÓDIGO SAP</t>
  </si>
  <si>
    <t>UN</t>
  </si>
  <si>
    <t>MONTO DE IMPUESTOS (CLP)</t>
  </si>
  <si>
    <t>TOTAL (CON IVA) CLP</t>
  </si>
  <si>
    <t>P. UNITARIO
(CLP)</t>
  </si>
  <si>
    <t>PRECIO TOTAL
(CLP)</t>
  </si>
  <si>
    <t>TOTAL USD</t>
  </si>
  <si>
    <t>SUB TOTAL CLP</t>
  </si>
  <si>
    <r>
      <rPr>
        <b/>
        <sz val="10"/>
        <rFont val="Calibri"/>
        <family val="2"/>
        <scheme val="minor"/>
      </rPr>
      <t>EXTINTOR 10 LB ABC ANSUL USA CON BALIN</t>
    </r>
    <r>
      <rPr>
        <sz val="10"/>
        <rFont val="Calibri"/>
        <family val="2"/>
        <scheme val="minor"/>
      </rPr>
      <t xml:space="preserve">
- EXTINTOR PORTÁTIL Marca ANSUL, Modelo RL-A-10-G.
- De acuerdo a las especificaciones técnicas de la Hoja de Datos del Anexo E-2 IPE-2025-2960-H-HD-001-R0.</t>
    </r>
  </si>
  <si>
    <r>
      <rPr>
        <b/>
        <sz val="10"/>
        <rFont val="Calibri"/>
        <family val="2"/>
        <scheme val="minor"/>
      </rPr>
      <t>EXTINTOR 20 LB BC ANSUL USA CON BALIN</t>
    </r>
    <r>
      <rPr>
        <sz val="10"/>
        <rFont val="Calibri"/>
        <family val="2"/>
        <scheme val="minor"/>
      </rPr>
      <t xml:space="preserve">
- EXTINTOR PORTÁTIL Marca ANSUL, Modelo RL-PK-20-G
- De acuerdo a las especificaciones técnicas de la Hoja de Datos del Anexo E-2 IPE-2025-2960-H-HD-001-R0.</t>
    </r>
  </si>
  <si>
    <r>
      <rPr>
        <b/>
        <sz val="10"/>
        <rFont val="Calibri"/>
        <family val="2"/>
        <scheme val="minor"/>
      </rPr>
      <t>EXTINTOR 30 LB BC PURPLE-K C/CARTUCHO</t>
    </r>
    <r>
      <rPr>
        <sz val="10"/>
        <rFont val="Calibri"/>
        <family val="2"/>
        <scheme val="minor"/>
      </rPr>
      <t xml:space="preserve">
- EXTINTOR PORTÁTIL Marca ANSUL, Modelo RL-PK-30-G
- De acuerdo a las especificaciones técnicas de la Hoja de Datos del Anexo E-2 IPE-2025-2960-H-HD-001-R0.</t>
    </r>
  </si>
  <si>
    <r>
      <rPr>
        <b/>
        <sz val="10"/>
        <rFont val="Calibri"/>
        <family val="2"/>
        <scheme val="minor"/>
      </rPr>
      <t>EXTINTOR 150 LB BC PURPLE-K C/RUEDAS</t>
    </r>
    <r>
      <rPr>
        <sz val="10"/>
        <rFont val="Calibri"/>
        <family val="2"/>
        <scheme val="minor"/>
      </rPr>
      <t xml:space="preserve">
- EXTINTOR RODANTE Marca ANSUL, Modelo RL-PK-150-D
- De acuerdo a las especificaciones técnicas de la Hoja de Datos del Anexo E-2 IPE-2025-2960-H-HD-001-R0.</t>
    </r>
  </si>
  <si>
    <t xml:space="preserve"> IMPLEMENTACIÓN DE LA 2DA MANGA DE CARGUÍO DE LA ISLA C EN TERMINAL ARICA (ETAPA 1)</t>
  </si>
  <si>
    <t xml:space="preserve"> PROVISIÓN DE EXTINTORES PARA 2DA MANGA DE CARGUÍO ISLA C ARICA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</si>
</sst>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.00_);_(* \(#,##0.00\);_(* &quot;-&quot;??_);_(@_)"/>
    <numFmt numFmtId="165" formatCode="_-* #,##0.0_-;\-* #,##0.0_-;_-* &quot;-&quot;??_-;_-@_-"/>
    <numFmt numFmtId="166" formatCode="_-* #,##0.00\ _€_-;\-* #,##0.00\ _€_-;_-* &quot;-&quot;??\ _€_-;_-@_-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i/>
      <sz val="9"/>
      <name val="Calibri"/>
      <family val="2"/>
      <scheme val="minor"/>
    </font>
    <font>
      <sz val="8"/>
      <color theme="2" tint="-0.499984740745262"/>
      <name val="Arial"/>
      <family val="2"/>
    </font>
    <font>
      <sz val="10"/>
      <color rgb="FFFFFFFF"/>
      <name val="Calibri"/>
      <family val="2"/>
    </font>
    <font>
      <sz val="10"/>
      <color theme="1"/>
      <name val="Calibri"/>
      <family val="2"/>
      <scheme val="minor"/>
    </font>
    <font>
      <sz val="10"/>
      <color theme="0" tint="-0.34998626667073579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 Narrow"/>
      <family val="2"/>
    </font>
    <font>
      <b/>
      <sz val="11"/>
      <color theme="1"/>
      <name val="Arial Narrow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537DB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3" fillId="0" borderId="0"/>
    <xf numFmtId="0" fontId="8" fillId="0" borderId="0"/>
    <xf numFmtId="0" fontId="16" fillId="0" borderId="0"/>
    <xf numFmtId="0" fontId="17" fillId="0" borderId="0"/>
    <xf numFmtId="0" fontId="18" fillId="0" borderId="0"/>
    <xf numFmtId="0" fontId="8" fillId="0" borderId="0"/>
    <xf numFmtId="9" fontId="8" fillId="0" borderId="0" applyFont="0" applyFill="0" applyBorder="0" applyAlignment="0" applyProtection="0"/>
    <xf numFmtId="49" fontId="15" fillId="0" borderId="1" applyNumberFormat="0" applyFont="0" applyFill="0" applyAlignment="0" applyProtection="0">
      <protection locked="0"/>
    </xf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43" fontId="26" fillId="0" borderId="0" applyFont="0" applyFill="0" applyBorder="0" applyAlignment="0" applyProtection="0"/>
    <xf numFmtId="0" fontId="21" fillId="7" borderId="1">
      <alignment horizontal="left" vertical="center" wrapText="1"/>
    </xf>
    <xf numFmtId="43" fontId="5" fillId="0" borderId="0" applyFont="0" applyFill="0" applyBorder="0" applyAlignment="0" applyProtection="0"/>
    <xf numFmtId="0" fontId="5" fillId="0" borderId="0"/>
    <xf numFmtId="0" fontId="30" fillId="8" borderId="1">
      <alignment vertical="center" wrapText="1"/>
    </xf>
    <xf numFmtId="4" fontId="31" fillId="0" borderId="1">
      <alignment vertical="center"/>
    </xf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166" fontId="8" fillId="0" borderId="0" applyFont="0" applyFill="0" applyBorder="0" applyAlignment="0" applyProtection="0"/>
  </cellStyleXfs>
  <cellXfs count="157">
    <xf numFmtId="0" fontId="0" fillId="0" borderId="0" xfId="0"/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23" fillId="0" borderId="0" xfId="0" applyFont="1"/>
    <xf numFmtId="0" fontId="23" fillId="0" borderId="2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3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1" fillId="2" borderId="1" xfId="0" applyFont="1" applyFill="1" applyBorder="1" applyAlignment="1" applyProtection="1">
      <alignment horizontal="center" vertical="center" wrapText="1"/>
    </xf>
    <xf numFmtId="0" fontId="20" fillId="0" borderId="0" xfId="16" applyFont="1" applyFill="1"/>
    <xf numFmtId="0" fontId="22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vertical="center"/>
    </xf>
    <xf numFmtId="0" fontId="8" fillId="0" borderId="0" xfId="0" quotePrefix="1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49" fontId="8" fillId="0" borderId="0" xfId="0" quotePrefix="1" applyNumberFormat="1" applyFont="1" applyFill="1" applyBorder="1" applyAlignment="1">
      <alignment vertical="center"/>
    </xf>
    <xf numFmtId="0" fontId="8" fillId="0" borderId="0" xfId="0" quotePrefix="1" applyFont="1" applyFill="1" applyBorder="1" applyAlignment="1">
      <alignment horizontal="center" vertical="center"/>
    </xf>
    <xf numFmtId="2" fontId="8" fillId="0" borderId="0" xfId="0" quotePrefix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4" fontId="22" fillId="0" borderId="1" xfId="0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4" fontId="23" fillId="0" borderId="0" xfId="0" applyNumberFormat="1" applyFont="1"/>
    <xf numFmtId="3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3" fontId="27" fillId="5" borderId="1" xfId="17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3" fontId="27" fillId="0" borderId="1" xfId="17" applyFont="1" applyBorder="1" applyAlignment="1">
      <alignment vertical="center"/>
    </xf>
    <xf numFmtId="0" fontId="22" fillId="4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 applyProtection="1">
      <alignment horizontal="center" vertical="center" wrapText="1"/>
    </xf>
    <xf numFmtId="0" fontId="22" fillId="4" borderId="1" xfId="0" applyFont="1" applyFill="1" applyBorder="1" applyAlignment="1">
      <alignment vertical="center"/>
    </xf>
    <xf numFmtId="0" fontId="22" fillId="0" borderId="1" xfId="0" applyFont="1" applyBorder="1" applyAlignment="1">
      <alignment horizontal="right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3" fontId="22" fillId="0" borderId="1" xfId="17" applyNumberFormat="1" applyFont="1" applyFill="1" applyBorder="1" applyAlignment="1">
      <alignment horizontal="center" vertical="center"/>
    </xf>
    <xf numFmtId="43" fontId="23" fillId="0" borderId="0" xfId="0" applyNumberFormat="1" applyFont="1"/>
    <xf numFmtId="43" fontId="23" fillId="0" borderId="9" xfId="0" applyNumberFormat="1" applyFont="1" applyBorder="1" applyAlignment="1">
      <alignment vertical="center"/>
    </xf>
    <xf numFmtId="165" fontId="29" fillId="0" borderId="0" xfId="17" applyNumberFormat="1" applyFont="1" applyFill="1" applyBorder="1" applyAlignment="1">
      <alignment horizontal="center" vertical="center"/>
    </xf>
    <xf numFmtId="43" fontId="29" fillId="0" borderId="1" xfId="17" applyNumberFormat="1" applyFont="1" applyFill="1" applyBorder="1" applyAlignment="1">
      <alignment horizontal="center" vertical="center"/>
    </xf>
    <xf numFmtId="4" fontId="10" fillId="0" borderId="0" xfId="0" applyNumberFormat="1" applyFont="1"/>
    <xf numFmtId="165" fontId="29" fillId="6" borderId="0" xfId="17" applyNumberFormat="1" applyFont="1" applyFill="1" applyBorder="1" applyAlignment="1">
      <alignment horizontal="center" vertical="center"/>
    </xf>
    <xf numFmtId="4" fontId="23" fillId="0" borderId="0" xfId="0" applyNumberFormat="1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quotePrefix="1" applyFont="1" applyFill="1" applyBorder="1" applyAlignment="1">
      <alignment vertical="center"/>
    </xf>
    <xf numFmtId="0" fontId="23" fillId="0" borderId="4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33" fillId="2" borderId="14" xfId="0" applyFont="1" applyFill="1" applyBorder="1" applyAlignment="1" applyProtection="1">
      <alignment horizontal="center" vertical="center" wrapText="1"/>
    </xf>
    <xf numFmtId="0" fontId="33" fillId="2" borderId="16" xfId="0" applyFont="1" applyFill="1" applyBorder="1" applyAlignment="1" applyProtection="1">
      <alignment horizontal="center" vertical="center" wrapText="1"/>
    </xf>
    <xf numFmtId="43" fontId="37" fillId="0" borderId="1" xfId="0" applyNumberFormat="1" applyFont="1" applyBorder="1" applyAlignment="1">
      <alignment horizontal="right" vertical="center"/>
    </xf>
    <xf numFmtId="43" fontId="37" fillId="9" borderId="1" xfId="0" applyNumberFormat="1" applyFont="1" applyFill="1" applyBorder="1" applyAlignment="1">
      <alignment horizontal="right" vertical="center"/>
    </xf>
    <xf numFmtId="0" fontId="33" fillId="2" borderId="15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>
      <alignment horizontal="center" vertical="center"/>
    </xf>
    <xf numFmtId="4" fontId="34" fillId="0" borderId="13" xfId="0" applyNumberFormat="1" applyFont="1" applyFill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/>
    </xf>
    <xf numFmtId="43" fontId="34" fillId="0" borderId="1" xfId="2" applyFont="1" applyFill="1" applyBorder="1" applyAlignment="1">
      <alignment vertical="center"/>
    </xf>
    <xf numFmtId="43" fontId="37" fillId="10" borderId="1" xfId="0" applyNumberFormat="1" applyFont="1" applyFill="1" applyBorder="1" applyAlignment="1">
      <alignment horizontal="right" vertical="center"/>
    </xf>
    <xf numFmtId="0" fontId="38" fillId="0" borderId="13" xfId="0" applyFont="1" applyFill="1" applyBorder="1" applyAlignment="1">
      <alignment horizontal="center" vertical="center"/>
    </xf>
    <xf numFmtId="0" fontId="20" fillId="0" borderId="0" xfId="16" applyFont="1" applyFill="1" applyAlignment="1">
      <alignment horizontal="center"/>
    </xf>
    <xf numFmtId="0" fontId="20" fillId="0" borderId="9" xfId="16" applyFont="1" applyFill="1" applyBorder="1" applyAlignment="1">
      <alignment horizontal="center"/>
    </xf>
    <xf numFmtId="0" fontId="32" fillId="0" borderId="3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9" xfId="0" applyFont="1" applyFill="1" applyBorder="1" applyAlignment="1">
      <alignment horizontal="center" vertical="center"/>
    </xf>
    <xf numFmtId="0" fontId="35" fillId="0" borderId="1" xfId="5" applyFont="1" applyFill="1" applyBorder="1" applyAlignment="1">
      <alignment horizontal="center" vertical="center" wrapText="1"/>
    </xf>
    <xf numFmtId="0" fontId="33" fillId="2" borderId="15" xfId="0" applyFont="1" applyFill="1" applyBorder="1" applyAlignment="1" applyProtection="1">
      <alignment horizontal="center" vertical="center" wrapText="1"/>
    </xf>
    <xf numFmtId="0" fontId="23" fillId="0" borderId="10" xfId="0" quotePrefix="1" applyFont="1" applyFill="1" applyBorder="1" applyAlignment="1">
      <alignment horizontal="left" vertical="center" wrapText="1"/>
    </xf>
    <xf numFmtId="0" fontId="23" fillId="0" borderId="11" xfId="0" quotePrefix="1" applyFont="1" applyFill="1" applyBorder="1" applyAlignment="1">
      <alignment horizontal="left" vertical="center" wrapText="1"/>
    </xf>
    <xf numFmtId="0" fontId="23" fillId="0" borderId="12" xfId="0" quotePrefix="1" applyFont="1" applyFill="1" applyBorder="1" applyAlignment="1">
      <alignment horizontal="left" vertical="center" wrapText="1"/>
    </xf>
    <xf numFmtId="0" fontId="36" fillId="0" borderId="3" xfId="5" applyFont="1" applyFill="1" applyBorder="1" applyAlignment="1">
      <alignment horizontal="center" vertical="center" wrapText="1"/>
    </xf>
    <xf numFmtId="0" fontId="36" fillId="0" borderId="4" xfId="5" applyFont="1" applyFill="1" applyBorder="1" applyAlignment="1">
      <alignment horizontal="center" vertical="center" wrapText="1"/>
    </xf>
    <xf numFmtId="0" fontId="36" fillId="0" borderId="5" xfId="5" applyFont="1" applyFill="1" applyBorder="1" applyAlignment="1">
      <alignment horizontal="center" vertical="center" wrapText="1"/>
    </xf>
    <xf numFmtId="0" fontId="36" fillId="0" borderId="6" xfId="5" applyFont="1" applyFill="1" applyBorder="1" applyAlignment="1">
      <alignment horizontal="center" vertical="center" wrapText="1"/>
    </xf>
    <xf numFmtId="0" fontId="36" fillId="0" borderId="7" xfId="5" applyFont="1" applyFill="1" applyBorder="1" applyAlignment="1">
      <alignment horizontal="center" vertical="center" wrapText="1"/>
    </xf>
    <xf numFmtId="0" fontId="36" fillId="0" borderId="8" xfId="5" applyFont="1" applyFill="1" applyBorder="1" applyAlignment="1">
      <alignment horizontal="center" vertical="center" wrapText="1"/>
    </xf>
    <xf numFmtId="0" fontId="35" fillId="0" borderId="3" xfId="5" applyFont="1" applyFill="1" applyBorder="1" applyAlignment="1">
      <alignment horizontal="center" vertical="center"/>
    </xf>
    <xf numFmtId="0" fontId="35" fillId="0" borderId="4" xfId="5" applyFont="1" applyFill="1" applyBorder="1" applyAlignment="1">
      <alignment horizontal="center" vertical="center"/>
    </xf>
    <xf numFmtId="0" fontId="35" fillId="0" borderId="5" xfId="5" applyFont="1" applyFill="1" applyBorder="1" applyAlignment="1">
      <alignment horizontal="center" vertical="center"/>
    </xf>
    <xf numFmtId="0" fontId="35" fillId="0" borderId="6" xfId="5" applyFont="1" applyFill="1" applyBorder="1" applyAlignment="1">
      <alignment horizontal="center" vertical="center"/>
    </xf>
    <xf numFmtId="0" fontId="35" fillId="0" borderId="7" xfId="5" applyFont="1" applyFill="1" applyBorder="1" applyAlignment="1">
      <alignment horizontal="center" vertical="center"/>
    </xf>
    <xf numFmtId="0" fontId="35" fillId="0" borderId="8" xfId="5" applyFont="1" applyFill="1" applyBorder="1" applyAlignment="1">
      <alignment horizontal="center" vertical="center"/>
    </xf>
    <xf numFmtId="0" fontId="35" fillId="0" borderId="3" xfId="5" applyFont="1" applyFill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5" fillId="0" borderId="5" xfId="5" applyFont="1" applyFill="1" applyBorder="1" applyAlignment="1">
      <alignment horizontal="center" vertical="center" wrapText="1"/>
    </xf>
    <xf numFmtId="0" fontId="35" fillId="0" borderId="6" xfId="5" applyFont="1" applyFill="1" applyBorder="1" applyAlignment="1">
      <alignment horizontal="center" vertical="center" wrapText="1"/>
    </xf>
    <xf numFmtId="0" fontId="35" fillId="0" borderId="7" xfId="5" applyFont="1" applyFill="1" applyBorder="1" applyAlignment="1">
      <alignment horizontal="center" vertical="center" wrapText="1"/>
    </xf>
    <xf numFmtId="0" fontId="35" fillId="0" borderId="8" xfId="5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/>
    </xf>
    <xf numFmtId="0" fontId="35" fillId="0" borderId="1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37" fillId="0" borderId="4" xfId="0" applyFont="1" applyBorder="1" applyAlignment="1">
      <alignment horizontal="right" vertical="center"/>
    </xf>
    <xf numFmtId="0" fontId="37" fillId="0" borderId="5" xfId="0" applyFont="1" applyBorder="1" applyAlignment="1">
      <alignment horizontal="right" vertical="center"/>
    </xf>
    <xf numFmtId="0" fontId="37" fillId="10" borderId="0" xfId="0" applyFont="1" applyFill="1" applyBorder="1" applyAlignment="1">
      <alignment horizontal="right" vertical="center"/>
    </xf>
    <xf numFmtId="0" fontId="37" fillId="10" borderId="9" xfId="0" applyFont="1" applyFill="1" applyBorder="1" applyAlignment="1">
      <alignment horizontal="right" vertical="center"/>
    </xf>
    <xf numFmtId="0" fontId="37" fillId="9" borderId="0" xfId="0" applyFont="1" applyFill="1" applyBorder="1" applyAlignment="1">
      <alignment horizontal="right" vertical="center"/>
    </xf>
    <xf numFmtId="0" fontId="37" fillId="9" borderId="9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left" vertical="center" indent="2"/>
    </xf>
    <xf numFmtId="0" fontId="20" fillId="0" borderId="3" xfId="5" applyFont="1" applyFill="1" applyBorder="1" applyAlignment="1">
      <alignment horizontal="center" vertical="center"/>
    </xf>
    <xf numFmtId="0" fontId="20" fillId="0" borderId="4" xfId="5" applyFont="1" applyFill="1" applyBorder="1" applyAlignment="1">
      <alignment horizontal="center" vertical="center"/>
    </xf>
    <xf numFmtId="0" fontId="20" fillId="0" borderId="5" xfId="5" applyFont="1" applyFill="1" applyBorder="1" applyAlignment="1">
      <alignment horizontal="center" vertical="center"/>
    </xf>
    <xf numFmtId="0" fontId="20" fillId="0" borderId="6" xfId="5" applyFont="1" applyFill="1" applyBorder="1" applyAlignment="1">
      <alignment horizontal="center" vertical="center"/>
    </xf>
    <xf numFmtId="0" fontId="20" fillId="0" borderId="7" xfId="5" applyFont="1" applyFill="1" applyBorder="1" applyAlignment="1">
      <alignment horizontal="center" vertical="center"/>
    </xf>
    <xf numFmtId="0" fontId="20" fillId="0" borderId="8" xfId="5" applyFont="1" applyFill="1" applyBorder="1" applyAlignment="1">
      <alignment horizontal="center" vertical="center"/>
    </xf>
    <xf numFmtId="0" fontId="19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indent="1"/>
    </xf>
    <xf numFmtId="0" fontId="22" fillId="3" borderId="1" xfId="0" applyFont="1" applyFill="1" applyBorder="1" applyAlignment="1">
      <alignment horizontal="left" vertical="center" indent="1"/>
    </xf>
    <xf numFmtId="0" fontId="22" fillId="0" borderId="1" xfId="0" applyFont="1" applyFill="1" applyBorder="1" applyAlignment="1">
      <alignment horizontal="left" vertical="center" indent="2"/>
    </xf>
    <xf numFmtId="0" fontId="25" fillId="4" borderId="1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21" fillId="2" borderId="1" xfId="0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>
      <alignment horizontal="left" vertical="center" indent="2"/>
    </xf>
    <xf numFmtId="0" fontId="19" fillId="0" borderId="3" xfId="5" applyFont="1" applyFill="1" applyBorder="1" applyAlignment="1">
      <alignment horizontal="center" vertical="center" wrapText="1"/>
    </xf>
    <xf numFmtId="0" fontId="19" fillId="0" borderId="4" xfId="5" applyFont="1" applyFill="1" applyBorder="1" applyAlignment="1">
      <alignment horizontal="center" vertical="center" wrapText="1"/>
    </xf>
    <xf numFmtId="0" fontId="19" fillId="0" borderId="5" xfId="5" applyFont="1" applyFill="1" applyBorder="1" applyAlignment="1">
      <alignment horizontal="center" vertical="center" wrapText="1"/>
    </xf>
    <xf numFmtId="0" fontId="19" fillId="0" borderId="6" xfId="5" applyFont="1" applyFill="1" applyBorder="1" applyAlignment="1">
      <alignment horizontal="center" vertical="center" wrapText="1"/>
    </xf>
    <xf numFmtId="0" fontId="19" fillId="0" borderId="7" xfId="5" applyFont="1" applyFill="1" applyBorder="1" applyAlignment="1">
      <alignment horizontal="center" vertical="center" wrapText="1"/>
    </xf>
    <xf numFmtId="0" fontId="19" fillId="0" borderId="8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0" fontId="19" fillId="0" borderId="1" xfId="5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left" vertical="center" indent="1"/>
    </xf>
    <xf numFmtId="0" fontId="22" fillId="0" borderId="11" xfId="0" applyFont="1" applyFill="1" applyBorder="1" applyAlignment="1">
      <alignment horizontal="left" vertical="center" indent="1"/>
    </xf>
    <xf numFmtId="0" fontId="22" fillId="0" borderId="12" xfId="0" applyFont="1" applyFill="1" applyBorder="1" applyAlignment="1">
      <alignment horizontal="left" vertical="center" indent="1"/>
    </xf>
    <xf numFmtId="0" fontId="22" fillId="0" borderId="10" xfId="0" applyFont="1" applyBorder="1" applyAlignment="1">
      <alignment horizontal="left" vertical="center" indent="2"/>
    </xf>
    <xf numFmtId="0" fontId="22" fillId="0" borderId="11" xfId="0" applyFont="1" applyBorder="1" applyAlignment="1">
      <alignment horizontal="left" vertical="center" indent="2"/>
    </xf>
    <xf numFmtId="0" fontId="22" fillId="0" borderId="12" xfId="0" applyFont="1" applyBorder="1" applyAlignment="1">
      <alignment horizontal="left" vertical="center" indent="2"/>
    </xf>
    <xf numFmtId="0" fontId="28" fillId="0" borderId="10" xfId="0" applyFont="1" applyFill="1" applyBorder="1" applyAlignment="1">
      <alignment horizontal="left" vertical="center" indent="2"/>
    </xf>
  </cellXfs>
  <cellStyles count="30">
    <cellStyle name="Comma 2" xfId="1"/>
    <cellStyle name="Millares" xfId="17" builtinId="3"/>
    <cellStyle name="Millares 2" xfId="2"/>
    <cellStyle name="Millares 2 5 2" xfId="29"/>
    <cellStyle name="Millares 3" xfId="3"/>
    <cellStyle name="Millares 4" xfId="19"/>
    <cellStyle name="Millares 5" xfId="24"/>
    <cellStyle name="NIVEL 0" xfId="18"/>
    <cellStyle name="NIVEL 1" xfId="21"/>
    <cellStyle name="NIVEL 5" xfId="22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2 3 2" xfId="26"/>
    <cellStyle name="Normal 3 2 4" xfId="27"/>
    <cellStyle name="Normal 3 3" xfId="8"/>
    <cellStyle name="Normal 3 3 2" xfId="14"/>
    <cellStyle name="Normal 3 3 3" xfId="15"/>
    <cellStyle name="Normal 3 4" xfId="12"/>
    <cellStyle name="Normal 4" xfId="9"/>
    <cellStyle name="Normal 5" xfId="20"/>
    <cellStyle name="Normal 5 44" xfId="28"/>
    <cellStyle name="Normal 6" xfId="23"/>
    <cellStyle name="Porcentaje 2" xfId="10"/>
    <cellStyle name="Porcentaje 3" xfId="25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604631</xdr:colOff>
      <xdr:row>0</xdr:row>
      <xdr:rowOff>83517</xdr:rowOff>
    </xdr:from>
    <xdr:to>
      <xdr:col>2</xdr:col>
      <xdr:colOff>388068</xdr:colOff>
      <xdr:row>3</xdr:row>
      <xdr:rowOff>124929</xdr:rowOff>
    </xdr:to>
    <xdr:pic>
      <xdr:nvPicPr>
        <xdr:cNvPr id="2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31" y="83517"/>
          <a:ext cx="1383637" cy="612912"/>
        </a:xfrm>
        <a:prstGeom prst="rect">
          <a:avLst/>
        </a:prstGeom>
      </xdr:spPr>
    </xdr:pic>
    <xdr:clientData/>
  </xdr:twoCellAnchor>
  <xdr:oneCellAnchor>
    <xdr:from>
      <xdr:col>4</xdr:col>
      <xdr:colOff>68997</xdr:colOff>
      <xdr:row>0</xdr:row>
      <xdr:rowOff>5440</xdr:rowOff>
    </xdr:from>
    <xdr:ext cx="1023037" cy="146958"/>
    <xdr:sp macro="" textlink="">
      <xdr:nvSpPr>
        <xdr:cNvPr id="3" name="9 CuadroTexto"/>
        <xdr:cNvSpPr txBox="1"/>
      </xdr:nvSpPr>
      <xdr:spPr>
        <a:xfrm>
          <a:off x="28883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4</xdr:col>
      <xdr:colOff>70248</xdr:colOff>
      <xdr:row>2</xdr:row>
      <xdr:rowOff>0</xdr:rowOff>
    </xdr:from>
    <xdr:ext cx="618246" cy="195375"/>
    <xdr:sp macro="" textlink="">
      <xdr:nvSpPr>
        <xdr:cNvPr id="4" name="10 CuadroTexto"/>
        <xdr:cNvSpPr txBox="1"/>
      </xdr:nvSpPr>
      <xdr:spPr>
        <a:xfrm>
          <a:off x="2889648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4</xdr:col>
      <xdr:colOff>70248</xdr:colOff>
      <xdr:row>4</xdr:row>
      <xdr:rowOff>0</xdr:rowOff>
    </xdr:from>
    <xdr:ext cx="466794" cy="195375"/>
    <xdr:sp macro="" textlink="">
      <xdr:nvSpPr>
        <xdr:cNvPr id="5" name="11 CuadroTexto"/>
        <xdr:cNvSpPr txBox="1"/>
      </xdr:nvSpPr>
      <xdr:spPr>
        <a:xfrm>
          <a:off x="2889648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15</xdr:col>
      <xdr:colOff>53801</xdr:colOff>
      <xdr:row>0</xdr:row>
      <xdr:rowOff>0</xdr:rowOff>
    </xdr:from>
    <xdr:ext cx="503664" cy="195375"/>
    <xdr:sp macro="" textlink="">
      <xdr:nvSpPr>
        <xdr:cNvPr id="11" name="12 CuadroTexto"/>
        <xdr:cNvSpPr txBox="1"/>
      </xdr:nvSpPr>
      <xdr:spPr>
        <a:xfrm>
          <a:off x="758998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15</xdr:col>
      <xdr:colOff>69717</xdr:colOff>
      <xdr:row>1</xdr:row>
      <xdr:rowOff>157842</xdr:rowOff>
    </xdr:from>
    <xdr:ext cx="413639" cy="195375"/>
    <xdr:sp macro="" textlink="">
      <xdr:nvSpPr>
        <xdr:cNvPr id="12" name="13 CuadroTexto"/>
        <xdr:cNvSpPr txBox="1"/>
      </xdr:nvSpPr>
      <xdr:spPr>
        <a:xfrm>
          <a:off x="7605897" y="348342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1640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2279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223631</xdr:colOff>
      <xdr:row>0</xdr:row>
      <xdr:rowOff>99392</xdr:rowOff>
    </xdr:from>
    <xdr:to>
      <xdr:col>2</xdr:col>
      <xdr:colOff>405848</xdr:colOff>
      <xdr:row>3</xdr:row>
      <xdr:rowOff>140804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631" y="99392"/>
          <a:ext cx="1344267" cy="6129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ocuments\02%20-%20OFERTAS\04%20-%202020\28%20-%20INSPECCION%20DE%20DUCTOS%20-%20YPFB%20TR\28.02%20PROPUESTA\Planilla%20de%20Cotizacion%205000001544%20-%20Recorredores%2016.07.2020%20REV.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3)"/>
      <sheetName val="Costo Personal"/>
      <sheetName val="Resumen"/>
      <sheetName val="Costos Diarios"/>
      <sheetName val="Planilla de Cotización ENNIENDA"/>
      <sheetName val="TABULADOR YPFB"/>
      <sheetName val="SAL. LIQ"/>
      <sheetName val="MANO DE OBRA"/>
      <sheetName val="EQUIPO"/>
      <sheetName val="HERRAMIENTAS"/>
      <sheetName val="% AFECTACION"/>
      <sheetName val="CRONOGRAMA"/>
      <sheetName val="VARIABLES"/>
      <sheetName val="EPP Y POLIZAS"/>
      <sheetName val="FINANCIEROS"/>
      <sheetName val="LISTADO EXAMENES"/>
      <sheetName val="PARAMETROS"/>
      <sheetName val="COTIZACION REQUERIDA"/>
      <sheetName val="b-1"/>
      <sheetName val="%AFECTACION"/>
      <sheetName val="Planilla de Cotización"/>
      <sheetName val="M 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9">
          <cell r="B9">
            <v>6.96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tabSelected="1" zoomScaleNormal="100" zoomScaleSheetLayoutView="98" zoomScalePageLayoutView="115" workbookViewId="0">
      <selection activeCell="E3" sqref="E3:O4"/>
    </sheetView>
  </sheetViews>
  <sheetFormatPr baseColWidth="10" defaultColWidth="10.88671875" defaultRowHeight="13.2"/>
  <cols>
    <col min="1" max="1" width="11.5546875" style="22" customWidth="1"/>
    <col min="2" max="2" width="11.77734375" style="22" customWidth="1"/>
    <col min="3" max="5" width="8.88671875" style="22" customWidth="1"/>
    <col min="6" max="6" width="10.109375" style="22" customWidth="1"/>
    <col min="7" max="8" width="8.88671875" style="22" customWidth="1"/>
    <col min="9" max="9" width="10.109375" style="35" customWidth="1"/>
    <col min="10" max="10" width="10.5546875" style="35" customWidth="1"/>
    <col min="11" max="11" width="11.33203125" style="35" customWidth="1"/>
    <col min="12" max="12" width="8.44140625" style="22" customWidth="1"/>
    <col min="13" max="13" width="12.109375" style="22" customWidth="1"/>
    <col min="14" max="14" width="16" style="22" customWidth="1"/>
    <col min="15" max="15" width="11.33203125" style="35" customWidth="1"/>
    <col min="16" max="16" width="8.44140625" style="22" customWidth="1"/>
    <col min="17" max="17" width="12.109375" style="22" customWidth="1"/>
    <col min="18" max="18" width="16" style="22" customWidth="1"/>
    <col min="19" max="19" width="3.5546875" style="22" customWidth="1"/>
    <col min="20" max="16384" width="10.88671875" style="22"/>
  </cols>
  <sheetData>
    <row r="1" spans="1:18" s="24" customFormat="1" ht="15" customHeight="1">
      <c r="A1" s="77"/>
      <c r="B1" s="77"/>
      <c r="C1" s="77"/>
      <c r="D1" s="78"/>
      <c r="E1" s="96" t="s">
        <v>70</v>
      </c>
      <c r="F1" s="97"/>
      <c r="G1" s="97"/>
      <c r="H1" s="97"/>
      <c r="I1" s="97"/>
      <c r="J1" s="97"/>
      <c r="K1" s="97"/>
      <c r="L1" s="97"/>
      <c r="M1" s="97"/>
      <c r="N1" s="97"/>
      <c r="O1" s="98"/>
      <c r="P1" s="85" t="s">
        <v>169</v>
      </c>
      <c r="Q1" s="85"/>
      <c r="R1" s="85"/>
    </row>
    <row r="2" spans="1:18" s="24" customFormat="1" ht="15" customHeight="1">
      <c r="A2" s="77"/>
      <c r="B2" s="77"/>
      <c r="C2" s="77"/>
      <c r="D2" s="78"/>
      <c r="E2" s="99"/>
      <c r="F2" s="100"/>
      <c r="G2" s="100"/>
      <c r="H2" s="100"/>
      <c r="I2" s="100"/>
      <c r="J2" s="100"/>
      <c r="K2" s="100"/>
      <c r="L2" s="100"/>
      <c r="M2" s="100"/>
      <c r="N2" s="100"/>
      <c r="O2" s="101"/>
      <c r="P2" s="85"/>
      <c r="Q2" s="85"/>
      <c r="R2" s="85"/>
    </row>
    <row r="3" spans="1:18" s="24" customFormat="1" ht="15" customHeight="1">
      <c r="A3" s="77"/>
      <c r="B3" s="77"/>
      <c r="C3" s="77"/>
      <c r="D3" s="78"/>
      <c r="E3" s="102" t="s">
        <v>198</v>
      </c>
      <c r="F3" s="103"/>
      <c r="G3" s="103"/>
      <c r="H3" s="103"/>
      <c r="I3" s="103"/>
      <c r="J3" s="103"/>
      <c r="K3" s="103"/>
      <c r="L3" s="103"/>
      <c r="M3" s="103"/>
      <c r="N3" s="103"/>
      <c r="O3" s="104"/>
      <c r="P3" s="90" t="s">
        <v>179</v>
      </c>
      <c r="Q3" s="91"/>
      <c r="R3" s="92"/>
    </row>
    <row r="4" spans="1:18" s="24" customFormat="1" ht="15" customHeight="1">
      <c r="A4" s="77"/>
      <c r="B4" s="77"/>
      <c r="C4" s="77"/>
      <c r="D4" s="78"/>
      <c r="E4" s="105"/>
      <c r="F4" s="106"/>
      <c r="G4" s="106"/>
      <c r="H4" s="106"/>
      <c r="I4" s="106"/>
      <c r="J4" s="106"/>
      <c r="K4" s="106"/>
      <c r="L4" s="106"/>
      <c r="M4" s="106"/>
      <c r="N4" s="106"/>
      <c r="O4" s="107"/>
      <c r="P4" s="93"/>
      <c r="Q4" s="94"/>
      <c r="R4" s="95"/>
    </row>
    <row r="5" spans="1:18" s="24" customFormat="1" ht="15" customHeight="1">
      <c r="A5" s="79"/>
      <c r="B5" s="80"/>
      <c r="C5" s="80"/>
      <c r="D5" s="81"/>
      <c r="E5" s="85" t="s">
        <v>199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</row>
    <row r="6" spans="1:18" s="24" customFormat="1" ht="18.600000000000001" customHeight="1">
      <c r="A6" s="82"/>
      <c r="B6" s="83"/>
      <c r="C6" s="83"/>
      <c r="D6" s="84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</row>
    <row r="7" spans="1:18" ht="33" customHeight="1">
      <c r="A7" s="82"/>
      <c r="B7" s="83"/>
      <c r="C7" s="83"/>
      <c r="D7" s="84"/>
      <c r="E7" s="110" t="s">
        <v>175</v>
      </c>
      <c r="F7" s="111"/>
      <c r="G7" s="111"/>
      <c r="H7" s="111"/>
      <c r="I7" s="111"/>
      <c r="J7" s="111"/>
      <c r="K7" s="111"/>
      <c r="L7" s="111"/>
      <c r="M7" s="112" t="s">
        <v>182</v>
      </c>
      <c r="N7" s="112"/>
      <c r="O7" s="108"/>
      <c r="P7" s="109"/>
      <c r="Q7" s="112" t="s">
        <v>183</v>
      </c>
      <c r="R7" s="112"/>
    </row>
    <row r="8" spans="1:18" customFormat="1" ht="28.8">
      <c r="A8" s="65" t="s">
        <v>176</v>
      </c>
      <c r="B8" s="69" t="s">
        <v>186</v>
      </c>
      <c r="C8" s="86" t="s">
        <v>170</v>
      </c>
      <c r="D8" s="86"/>
      <c r="E8" s="86"/>
      <c r="F8" s="86"/>
      <c r="G8" s="86"/>
      <c r="H8" s="86"/>
      <c r="I8" s="86"/>
      <c r="J8" s="86"/>
      <c r="K8" s="69" t="s">
        <v>177</v>
      </c>
      <c r="L8" s="69" t="s">
        <v>3</v>
      </c>
      <c r="M8" s="69" t="s">
        <v>184</v>
      </c>
      <c r="N8" s="66" t="s">
        <v>185</v>
      </c>
      <c r="O8" s="69" t="s">
        <v>177</v>
      </c>
      <c r="P8" s="69" t="s">
        <v>3</v>
      </c>
      <c r="Q8" s="69" t="s">
        <v>190</v>
      </c>
      <c r="R8" s="66" t="s">
        <v>191</v>
      </c>
    </row>
    <row r="9" spans="1:18" customFormat="1" ht="58.8" customHeight="1">
      <c r="A9" s="76">
        <v>1</v>
      </c>
      <c r="B9" s="72">
        <v>13001092</v>
      </c>
      <c r="C9" s="87" t="s">
        <v>194</v>
      </c>
      <c r="D9" s="88"/>
      <c r="E9" s="88"/>
      <c r="F9" s="88"/>
      <c r="G9" s="88"/>
      <c r="H9" s="88"/>
      <c r="I9" s="88"/>
      <c r="J9" s="89"/>
      <c r="K9" s="70" t="s">
        <v>187</v>
      </c>
      <c r="L9" s="73">
        <v>1</v>
      </c>
      <c r="M9" s="71"/>
      <c r="N9" s="74">
        <f t="shared" ref="N9:N12" si="0">ROUND(L9*M9,2)</f>
        <v>0</v>
      </c>
      <c r="O9" s="70" t="s">
        <v>187</v>
      </c>
      <c r="P9" s="73">
        <v>1</v>
      </c>
      <c r="Q9" s="71"/>
      <c r="R9" s="74">
        <f t="shared" ref="R9:R12" si="1">ROUND(P9*Q9,2)</f>
        <v>0</v>
      </c>
    </row>
    <row r="10" spans="1:18" customFormat="1" ht="58.8" customHeight="1">
      <c r="A10" s="76">
        <v>2</v>
      </c>
      <c r="B10" s="72">
        <v>13001094</v>
      </c>
      <c r="C10" s="87" t="s">
        <v>195</v>
      </c>
      <c r="D10" s="88"/>
      <c r="E10" s="88"/>
      <c r="F10" s="88"/>
      <c r="G10" s="88"/>
      <c r="H10" s="88"/>
      <c r="I10" s="88"/>
      <c r="J10" s="89"/>
      <c r="K10" s="70" t="s">
        <v>187</v>
      </c>
      <c r="L10" s="73">
        <v>1</v>
      </c>
      <c r="M10" s="71"/>
      <c r="N10" s="74">
        <f t="shared" si="0"/>
        <v>0</v>
      </c>
      <c r="O10" s="70" t="s">
        <v>187</v>
      </c>
      <c r="P10" s="73">
        <v>1</v>
      </c>
      <c r="Q10" s="71"/>
      <c r="R10" s="74">
        <f t="shared" si="1"/>
        <v>0</v>
      </c>
    </row>
    <row r="11" spans="1:18" customFormat="1" ht="58.8" customHeight="1">
      <c r="A11" s="76">
        <v>3</v>
      </c>
      <c r="B11" s="72">
        <v>13001095</v>
      </c>
      <c r="C11" s="87" t="s">
        <v>196</v>
      </c>
      <c r="D11" s="88"/>
      <c r="E11" s="88"/>
      <c r="F11" s="88"/>
      <c r="G11" s="88"/>
      <c r="H11" s="88"/>
      <c r="I11" s="88"/>
      <c r="J11" s="89"/>
      <c r="K11" s="70" t="s">
        <v>187</v>
      </c>
      <c r="L11" s="73">
        <v>2</v>
      </c>
      <c r="M11" s="71"/>
      <c r="N11" s="74">
        <f t="shared" si="0"/>
        <v>0</v>
      </c>
      <c r="O11" s="70" t="s">
        <v>187</v>
      </c>
      <c r="P11" s="73">
        <v>2</v>
      </c>
      <c r="Q11" s="71"/>
      <c r="R11" s="74">
        <f t="shared" si="1"/>
        <v>0</v>
      </c>
    </row>
    <row r="12" spans="1:18" customFormat="1" ht="58.8" customHeight="1">
      <c r="A12" s="76">
        <v>4</v>
      </c>
      <c r="B12" s="72">
        <v>13001096</v>
      </c>
      <c r="C12" s="87" t="s">
        <v>197</v>
      </c>
      <c r="D12" s="88"/>
      <c r="E12" s="88"/>
      <c r="F12" s="88"/>
      <c r="G12" s="88"/>
      <c r="H12" s="88"/>
      <c r="I12" s="88"/>
      <c r="J12" s="89"/>
      <c r="K12" s="70" t="s">
        <v>187</v>
      </c>
      <c r="L12" s="73">
        <v>1</v>
      </c>
      <c r="M12" s="71"/>
      <c r="N12" s="74">
        <f t="shared" si="0"/>
        <v>0</v>
      </c>
      <c r="O12" s="70" t="s">
        <v>187</v>
      </c>
      <c r="P12" s="73">
        <v>1</v>
      </c>
      <c r="Q12" s="71"/>
      <c r="R12" s="74">
        <f t="shared" si="1"/>
        <v>0</v>
      </c>
    </row>
    <row r="13" spans="1:18" s="17" customFormat="1" ht="17.399999999999999" customHeight="1">
      <c r="A13" s="63"/>
      <c r="B13" s="19"/>
      <c r="C13" s="41"/>
      <c r="D13" s="41"/>
      <c r="E13" s="19"/>
      <c r="F13" s="113"/>
      <c r="G13" s="113"/>
      <c r="H13" s="113"/>
      <c r="I13" s="113"/>
      <c r="J13" s="114"/>
      <c r="K13" s="117" t="s">
        <v>180</v>
      </c>
      <c r="L13" s="117"/>
      <c r="M13" s="118"/>
      <c r="N13" s="67">
        <f>+SUM(N9:N12)</f>
        <v>0</v>
      </c>
      <c r="O13" s="117" t="s">
        <v>193</v>
      </c>
      <c r="P13" s="117"/>
      <c r="Q13" s="118"/>
      <c r="R13" s="67">
        <f>+SUM(R9:R12)</f>
        <v>0</v>
      </c>
    </row>
    <row r="14" spans="1:18" s="17" customFormat="1" ht="17.399999999999999" customHeight="1">
      <c r="A14" s="64"/>
      <c r="B14" s="19"/>
      <c r="C14" s="41"/>
      <c r="D14" s="41"/>
      <c r="E14" s="19"/>
      <c r="F14" s="115"/>
      <c r="G14" s="115"/>
      <c r="H14" s="115"/>
      <c r="I14" s="115"/>
      <c r="J14" s="116"/>
      <c r="K14" s="119"/>
      <c r="L14" s="119"/>
      <c r="M14" s="120"/>
      <c r="N14" s="75">
        <f>N13*0</f>
        <v>0</v>
      </c>
      <c r="O14" s="119" t="s">
        <v>188</v>
      </c>
      <c r="P14" s="119"/>
      <c r="Q14" s="120"/>
      <c r="R14" s="75">
        <f>R13*0.19</f>
        <v>0</v>
      </c>
    </row>
    <row r="15" spans="1:18" s="17" customFormat="1" ht="17.399999999999999" customHeight="1">
      <c r="A15" s="64"/>
      <c r="B15" s="19"/>
      <c r="C15" s="41"/>
      <c r="D15" s="41"/>
      <c r="E15" s="19"/>
      <c r="F15" s="115"/>
      <c r="G15" s="115"/>
      <c r="H15" s="115"/>
      <c r="I15" s="115"/>
      <c r="J15" s="116"/>
      <c r="K15" s="121" t="s">
        <v>192</v>
      </c>
      <c r="L15" s="121"/>
      <c r="M15" s="122"/>
      <c r="N15" s="68">
        <f>N13+N14</f>
        <v>0</v>
      </c>
      <c r="O15" s="121" t="s">
        <v>189</v>
      </c>
      <c r="P15" s="121"/>
      <c r="Q15" s="122"/>
      <c r="R15" s="68">
        <f>R13+R14</f>
        <v>0</v>
      </c>
    </row>
    <row r="16" spans="1:18" s="21" customFormat="1" ht="13.8">
      <c r="A16" s="64"/>
      <c r="B16" s="19"/>
      <c r="C16" s="41"/>
      <c r="D16" s="41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</row>
    <row r="17" spans="1:18" s="21" customFormat="1" ht="13.8">
      <c r="A17" s="64"/>
      <c r="B17" s="19"/>
      <c r="C17" s="19" t="s">
        <v>174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>
      <c r="B18" s="1"/>
      <c r="C18" s="1"/>
      <c r="D18" s="1"/>
      <c r="E18" s="1"/>
      <c r="F18" s="1"/>
      <c r="G18" s="1"/>
      <c r="H18" s="1"/>
      <c r="I18" s="2"/>
      <c r="J18" s="2"/>
      <c r="K18" s="2"/>
      <c r="L18" s="1"/>
      <c r="M18" s="1"/>
      <c r="N18" s="1"/>
      <c r="O18" s="2"/>
      <c r="P18" s="1"/>
      <c r="Q18" s="1"/>
      <c r="R18" s="1"/>
    </row>
    <row r="19" spans="1:18" ht="13.8">
      <c r="B19" s="4"/>
      <c r="C19" s="19" t="s">
        <v>181</v>
      </c>
      <c r="D19" s="4"/>
      <c r="E19" s="5"/>
      <c r="F19" s="5"/>
      <c r="G19" s="5"/>
      <c r="H19" s="6"/>
      <c r="I19" s="7"/>
      <c r="J19" s="7"/>
      <c r="K19" s="7"/>
      <c r="L19" s="8"/>
      <c r="M19" s="8"/>
      <c r="N19" s="8"/>
      <c r="O19" s="7"/>
      <c r="P19" s="8"/>
      <c r="Q19" s="8"/>
      <c r="R19" s="8"/>
    </row>
    <row r="20" spans="1:18">
      <c r="B20" s="4"/>
      <c r="C20" s="4"/>
      <c r="D20" s="4"/>
      <c r="E20" s="14"/>
      <c r="F20" s="14"/>
      <c r="G20" s="14"/>
      <c r="H20" s="6"/>
      <c r="I20" s="7"/>
      <c r="J20" s="7"/>
      <c r="K20" s="7"/>
      <c r="L20" s="14"/>
      <c r="M20" s="14"/>
      <c r="N20" s="14"/>
      <c r="O20" s="7"/>
      <c r="P20" s="14"/>
      <c r="Q20" s="14"/>
      <c r="R20" s="14"/>
    </row>
    <row r="21" spans="1:18">
      <c r="B21" s="4"/>
      <c r="C21" s="4"/>
      <c r="D21" s="4"/>
      <c r="E21" s="5"/>
      <c r="F21" s="5"/>
      <c r="G21" s="5"/>
      <c r="H21" s="6"/>
      <c r="I21" s="7"/>
      <c r="J21" s="7"/>
      <c r="K21" s="7"/>
      <c r="L21" s="5"/>
      <c r="M21" s="5"/>
      <c r="N21" s="5"/>
      <c r="O21" s="7"/>
      <c r="P21" s="5"/>
      <c r="Q21" s="5"/>
      <c r="R21" s="5"/>
    </row>
    <row r="22" spans="1:18">
      <c r="B22" s="4"/>
      <c r="C22" s="4"/>
      <c r="D22" s="4"/>
      <c r="E22" s="14"/>
      <c r="F22" s="14"/>
      <c r="G22" s="14"/>
      <c r="H22" s="6"/>
      <c r="I22" s="7"/>
      <c r="J22" s="7"/>
      <c r="K22" s="7"/>
      <c r="L22" s="14"/>
      <c r="M22" s="14"/>
      <c r="N22" s="14"/>
      <c r="O22" s="7"/>
      <c r="P22" s="14"/>
      <c r="Q22" s="14"/>
      <c r="R22" s="14"/>
    </row>
    <row r="23" spans="1:18">
      <c r="B23" s="4"/>
      <c r="C23" s="61" t="s">
        <v>171</v>
      </c>
      <c r="D23" s="4"/>
      <c r="E23" s="5"/>
      <c r="F23" s="5"/>
      <c r="G23" s="5"/>
      <c r="H23" s="6"/>
      <c r="I23" s="7"/>
      <c r="J23" s="7"/>
      <c r="K23" s="7"/>
      <c r="L23" s="5"/>
      <c r="M23" s="5"/>
      <c r="N23" s="5"/>
      <c r="O23" s="7"/>
      <c r="P23" s="5"/>
      <c r="Q23" s="5"/>
      <c r="R23" s="5"/>
    </row>
    <row r="24" spans="1:18">
      <c r="B24" s="4"/>
      <c r="C24" s="4"/>
      <c r="D24" s="4"/>
      <c r="E24" s="14"/>
      <c r="F24" s="14"/>
      <c r="G24" s="14"/>
      <c r="H24" s="6"/>
      <c r="I24" s="7"/>
      <c r="J24" s="7"/>
      <c r="K24" s="7"/>
      <c r="L24" s="14"/>
      <c r="M24" s="14"/>
      <c r="N24" s="14"/>
      <c r="O24" s="7"/>
      <c r="P24" s="14"/>
      <c r="Q24" s="14"/>
      <c r="R24" s="14"/>
    </row>
    <row r="25" spans="1:18">
      <c r="B25" s="61"/>
      <c r="C25" s="61" t="s">
        <v>172</v>
      </c>
      <c r="D25" s="1"/>
      <c r="E25" s="9"/>
      <c r="F25" s="9"/>
      <c r="G25" s="9"/>
      <c r="H25" s="10"/>
      <c r="I25" s="11"/>
      <c r="J25" s="11"/>
      <c r="K25" s="11"/>
      <c r="L25" s="3"/>
      <c r="M25" s="3"/>
      <c r="N25" s="3"/>
      <c r="O25" s="11"/>
      <c r="P25" s="3"/>
      <c r="Q25" s="3"/>
      <c r="R25" s="3"/>
    </row>
    <row r="26" spans="1:18">
      <c r="B26" s="6"/>
      <c r="C26" s="6"/>
      <c r="D26" s="6"/>
      <c r="E26" s="6"/>
      <c r="F26" s="6"/>
      <c r="G26" s="6"/>
      <c r="H26" s="6"/>
      <c r="I26" s="7"/>
      <c r="J26" s="7"/>
      <c r="K26" s="7"/>
      <c r="L26" s="6"/>
      <c r="M26" s="6"/>
      <c r="N26" s="6"/>
      <c r="O26" s="7"/>
      <c r="P26" s="6"/>
      <c r="Q26" s="6"/>
      <c r="R26" s="6"/>
    </row>
    <row r="27" spans="1:18">
      <c r="B27" s="6"/>
      <c r="C27" s="6"/>
      <c r="D27" s="6"/>
      <c r="E27" s="6"/>
      <c r="F27" s="6"/>
      <c r="G27" s="6"/>
      <c r="H27" s="6"/>
      <c r="I27" s="7"/>
      <c r="J27" s="7"/>
      <c r="K27" s="7"/>
      <c r="L27" s="6"/>
      <c r="M27" s="6"/>
      <c r="N27" s="6"/>
      <c r="O27" s="7"/>
      <c r="P27" s="6"/>
      <c r="Q27" s="6"/>
      <c r="R27" s="6"/>
    </row>
    <row r="28" spans="1:18">
      <c r="B28" s="6"/>
      <c r="C28" s="6"/>
      <c r="D28" s="6"/>
      <c r="E28" s="6"/>
      <c r="F28" s="6"/>
      <c r="G28" s="6"/>
      <c r="H28" s="6"/>
      <c r="I28" s="7"/>
      <c r="J28" s="7"/>
      <c r="K28" s="7"/>
      <c r="L28" s="6"/>
      <c r="M28" s="6"/>
      <c r="N28" s="6"/>
      <c r="O28" s="7"/>
      <c r="P28" s="6"/>
      <c r="Q28" s="6"/>
      <c r="R28" s="6"/>
    </row>
    <row r="29" spans="1:18">
      <c r="B29" s="6"/>
      <c r="C29" s="61"/>
      <c r="D29" s="1"/>
      <c r="E29" s="12"/>
      <c r="F29" s="12"/>
      <c r="G29" s="12"/>
      <c r="H29" s="1"/>
      <c r="I29" s="2"/>
      <c r="J29" s="2"/>
      <c r="K29" s="2"/>
      <c r="L29" s="14"/>
      <c r="M29" s="16"/>
      <c r="N29" s="14"/>
      <c r="O29" s="2"/>
      <c r="P29" s="14"/>
      <c r="Q29" s="16"/>
      <c r="R29" s="14"/>
    </row>
    <row r="30" spans="1:18">
      <c r="B30" s="6"/>
      <c r="C30" s="61"/>
      <c r="D30" s="1"/>
      <c r="E30" s="12"/>
      <c r="F30" s="12"/>
      <c r="G30" s="12"/>
      <c r="H30" s="1"/>
      <c r="I30" s="2"/>
      <c r="J30" s="2"/>
      <c r="K30" s="2"/>
      <c r="L30" s="14"/>
      <c r="M30" s="16"/>
      <c r="N30" s="14"/>
      <c r="O30" s="2"/>
      <c r="P30" s="14"/>
      <c r="Q30" s="16"/>
      <c r="R30" s="14"/>
    </row>
    <row r="31" spans="1:18">
      <c r="B31" s="6"/>
      <c r="C31" s="62"/>
      <c r="D31" s="1"/>
      <c r="E31" s="12"/>
      <c r="F31" s="31"/>
      <c r="G31" s="31"/>
      <c r="H31" s="1"/>
      <c r="I31" s="2"/>
      <c r="J31" s="2"/>
      <c r="K31" s="2"/>
      <c r="L31" s="14"/>
      <c r="M31" s="32"/>
      <c r="N31" s="14"/>
      <c r="O31" s="2"/>
      <c r="P31" s="14"/>
      <c r="Q31" s="32"/>
      <c r="R31" s="14"/>
    </row>
    <row r="32" spans="1:18">
      <c r="B32" s="6"/>
      <c r="C32" s="61" t="s">
        <v>178</v>
      </c>
      <c r="D32" s="1"/>
      <c r="E32" s="12"/>
      <c r="F32" s="12"/>
      <c r="G32" s="12"/>
      <c r="H32" s="1"/>
      <c r="I32" s="2"/>
      <c r="J32" s="2"/>
      <c r="K32" s="2"/>
      <c r="L32" s="14"/>
      <c r="M32" s="16"/>
      <c r="N32" s="14"/>
      <c r="O32" s="2"/>
      <c r="P32" s="14"/>
      <c r="Q32" s="16"/>
      <c r="R32" s="14"/>
    </row>
    <row r="33" spans="2:18">
      <c r="B33" s="14"/>
      <c r="C33" s="1"/>
      <c r="D33" s="1"/>
      <c r="E33" s="12"/>
      <c r="F33" s="13"/>
      <c r="G33" s="13"/>
      <c r="H33" s="1"/>
      <c r="I33" s="2"/>
      <c r="J33" s="2"/>
      <c r="K33" s="2"/>
      <c r="L33" s="14"/>
      <c r="M33" s="15"/>
      <c r="N33" s="14"/>
      <c r="O33" s="2"/>
      <c r="P33" s="14"/>
      <c r="Q33" s="15"/>
      <c r="R33" s="14"/>
    </row>
    <row r="34" spans="2:18">
      <c r="B34" s="14"/>
      <c r="C34" s="61" t="s">
        <v>173</v>
      </c>
      <c r="D34" s="1"/>
      <c r="E34" s="12"/>
      <c r="F34" s="13"/>
      <c r="G34" s="13"/>
      <c r="H34" s="1"/>
      <c r="I34" s="2"/>
      <c r="J34" s="2"/>
      <c r="K34" s="2"/>
      <c r="L34" s="14"/>
      <c r="M34" s="15"/>
      <c r="N34" s="14"/>
      <c r="O34" s="2"/>
      <c r="P34" s="14"/>
      <c r="Q34" s="15"/>
      <c r="R34" s="14"/>
    </row>
    <row r="35" spans="2:18">
      <c r="B35" s="14"/>
      <c r="C35" s="1"/>
      <c r="D35" s="1"/>
      <c r="E35" s="12"/>
      <c r="F35" s="13"/>
      <c r="G35" s="13"/>
      <c r="H35" s="1"/>
      <c r="I35" s="2"/>
      <c r="J35" s="2"/>
      <c r="K35" s="2"/>
      <c r="L35" s="14"/>
      <c r="M35" s="15"/>
      <c r="N35" s="14"/>
      <c r="O35" s="2"/>
      <c r="P35" s="14"/>
      <c r="Q35" s="15"/>
      <c r="R35" s="14"/>
    </row>
    <row r="36" spans="2:18">
      <c r="B36" s="14"/>
      <c r="C36" s="33"/>
      <c r="D36" s="33"/>
      <c r="E36" s="12"/>
      <c r="F36" s="31"/>
      <c r="G36" s="31"/>
      <c r="H36" s="1"/>
      <c r="I36" s="2"/>
      <c r="J36" s="2"/>
      <c r="K36" s="2"/>
      <c r="L36" s="14"/>
      <c r="M36" s="32"/>
      <c r="N36" s="14"/>
      <c r="O36" s="2"/>
      <c r="P36" s="14"/>
      <c r="Q36" s="32"/>
      <c r="R36" s="14"/>
    </row>
    <row r="37" spans="2:18">
      <c r="B37" s="14"/>
      <c r="C37" s="33"/>
      <c r="D37" s="33"/>
      <c r="E37" s="12"/>
      <c r="F37" s="12"/>
      <c r="G37" s="12"/>
      <c r="H37" s="1"/>
      <c r="I37" s="2"/>
      <c r="J37" s="2"/>
      <c r="K37" s="2"/>
      <c r="L37" s="14"/>
      <c r="M37" s="16"/>
      <c r="N37" s="14"/>
      <c r="O37" s="2"/>
      <c r="P37" s="14"/>
      <c r="Q37" s="16"/>
      <c r="R37" s="14"/>
    </row>
    <row r="38" spans="2:18">
      <c r="B38" s="14"/>
      <c r="C38" s="1"/>
      <c r="D38" s="1"/>
      <c r="E38" s="12"/>
      <c r="F38" s="13"/>
      <c r="G38" s="13"/>
      <c r="H38" s="1"/>
      <c r="I38" s="2"/>
      <c r="J38" s="2"/>
      <c r="K38" s="2"/>
      <c r="L38" s="14"/>
      <c r="M38" s="15"/>
      <c r="N38" s="14"/>
      <c r="O38" s="2"/>
      <c r="P38" s="14"/>
      <c r="Q38" s="15"/>
      <c r="R38" s="14"/>
    </row>
    <row r="39" spans="2:18">
      <c r="B39" s="14"/>
      <c r="C39" s="1"/>
      <c r="D39" s="1"/>
      <c r="E39" s="12"/>
      <c r="F39" s="13"/>
      <c r="G39" s="13"/>
      <c r="H39" s="1"/>
      <c r="I39" s="2"/>
      <c r="J39" s="2"/>
      <c r="K39" s="2"/>
      <c r="L39" s="14"/>
      <c r="M39" s="15"/>
      <c r="N39" s="14"/>
      <c r="O39" s="2"/>
      <c r="P39" s="14"/>
      <c r="Q39" s="15"/>
      <c r="R39" s="14"/>
    </row>
    <row r="40" spans="2:18">
      <c r="B40" s="14"/>
      <c r="C40" s="1"/>
      <c r="D40" s="1"/>
      <c r="E40" s="12"/>
      <c r="F40" s="13"/>
      <c r="G40" s="13"/>
      <c r="H40" s="1"/>
      <c r="I40" s="2"/>
      <c r="J40" s="2"/>
      <c r="K40" s="2"/>
      <c r="L40" s="14"/>
      <c r="M40" s="15"/>
      <c r="N40" s="14"/>
      <c r="O40" s="2"/>
      <c r="P40" s="14"/>
      <c r="Q40" s="15"/>
      <c r="R40" s="14"/>
    </row>
    <row r="41" spans="2:18">
      <c r="B41" s="14"/>
      <c r="C41" s="1"/>
      <c r="D41" s="1"/>
      <c r="E41" s="12"/>
      <c r="F41" s="13"/>
      <c r="G41" s="13"/>
      <c r="H41" s="1"/>
      <c r="I41" s="2"/>
      <c r="J41" s="2"/>
      <c r="K41" s="2"/>
      <c r="L41" s="14"/>
      <c r="M41" s="15"/>
      <c r="N41" s="14"/>
      <c r="O41" s="2"/>
      <c r="P41" s="14"/>
      <c r="Q41" s="15"/>
      <c r="R41" s="14"/>
    </row>
    <row r="42" spans="2:18">
      <c r="B42" s="14"/>
      <c r="C42" s="1"/>
      <c r="D42" s="1"/>
      <c r="E42" s="34"/>
      <c r="F42" s="13"/>
      <c r="G42" s="13"/>
      <c r="H42" s="1"/>
      <c r="I42" s="2"/>
      <c r="J42" s="2"/>
      <c r="K42" s="2"/>
      <c r="L42" s="14"/>
      <c r="M42" s="15"/>
      <c r="N42" s="14"/>
      <c r="O42" s="2"/>
      <c r="P42" s="14"/>
      <c r="Q42" s="15"/>
      <c r="R42" s="14"/>
    </row>
    <row r="43" spans="2:18">
      <c r="B43" s="14"/>
      <c r="C43" s="1"/>
      <c r="D43" s="1"/>
      <c r="E43" s="12"/>
      <c r="F43" s="13"/>
      <c r="G43" s="13"/>
      <c r="H43" s="1"/>
      <c r="I43" s="2"/>
      <c r="J43" s="2"/>
      <c r="K43" s="2"/>
      <c r="L43" s="14"/>
      <c r="M43" s="15"/>
      <c r="N43" s="14"/>
      <c r="O43" s="2"/>
      <c r="P43" s="14"/>
      <c r="Q43" s="15"/>
      <c r="R43" s="14"/>
    </row>
    <row r="44" spans="2:18">
      <c r="B44" s="14"/>
      <c r="C44" s="1"/>
      <c r="D44" s="1"/>
      <c r="E44" s="12"/>
      <c r="F44" s="13"/>
      <c r="G44" s="13"/>
      <c r="H44" s="1"/>
      <c r="I44" s="2"/>
      <c r="J44" s="2"/>
      <c r="K44" s="2"/>
      <c r="L44" s="14"/>
      <c r="M44" s="15"/>
      <c r="N44" s="14"/>
      <c r="O44" s="2"/>
      <c r="P44" s="14"/>
      <c r="Q44" s="15"/>
      <c r="R44" s="14"/>
    </row>
    <row r="45" spans="2:18">
      <c r="B45" s="14"/>
      <c r="C45" s="33"/>
      <c r="D45" s="33"/>
      <c r="E45" s="12"/>
      <c r="F45" s="12"/>
      <c r="G45" s="12"/>
      <c r="H45" s="1"/>
      <c r="I45" s="2"/>
      <c r="J45" s="2"/>
      <c r="K45" s="2"/>
      <c r="L45" s="14"/>
      <c r="M45" s="16"/>
      <c r="N45" s="14"/>
      <c r="O45" s="2"/>
      <c r="P45" s="14"/>
      <c r="Q45" s="16"/>
      <c r="R45" s="14"/>
    </row>
    <row r="46" spans="2:18">
      <c r="B46" s="14"/>
      <c r="C46" s="1"/>
      <c r="D46" s="1"/>
      <c r="E46" s="12"/>
      <c r="F46" s="12"/>
      <c r="G46" s="12"/>
      <c r="H46" s="1"/>
      <c r="I46" s="2"/>
      <c r="J46" s="2"/>
      <c r="K46" s="2"/>
      <c r="L46" s="14"/>
      <c r="M46" s="16"/>
      <c r="N46" s="14"/>
      <c r="O46" s="2"/>
      <c r="P46" s="14"/>
      <c r="Q46" s="16"/>
      <c r="R46" s="14"/>
    </row>
    <row r="47" spans="2:18">
      <c r="B47" s="14"/>
      <c r="C47" s="1"/>
      <c r="D47" s="1"/>
      <c r="E47" s="12"/>
      <c r="F47" s="12"/>
      <c r="G47" s="12"/>
      <c r="H47" s="1"/>
      <c r="I47" s="2"/>
      <c r="J47" s="2"/>
      <c r="K47" s="2"/>
      <c r="L47" s="14"/>
      <c r="M47" s="16"/>
      <c r="N47" s="14"/>
      <c r="O47" s="2"/>
      <c r="P47" s="14"/>
      <c r="Q47" s="16"/>
      <c r="R47" s="14"/>
    </row>
    <row r="48" spans="2:18">
      <c r="B48" s="14"/>
      <c r="C48" s="1"/>
      <c r="D48" s="1"/>
      <c r="E48" s="12"/>
      <c r="F48" s="12"/>
      <c r="G48" s="12"/>
      <c r="H48" s="1"/>
      <c r="I48" s="2"/>
      <c r="J48" s="2"/>
      <c r="K48" s="2"/>
      <c r="L48" s="14"/>
      <c r="M48" s="16"/>
      <c r="N48" s="14"/>
      <c r="O48" s="2"/>
      <c r="P48" s="14"/>
      <c r="Q48" s="16"/>
      <c r="R48" s="14"/>
    </row>
    <row r="49" spans="2:18">
      <c r="B49" s="14"/>
      <c r="C49" s="1"/>
      <c r="D49" s="1"/>
      <c r="E49" s="12"/>
      <c r="F49" s="13"/>
      <c r="G49" s="13"/>
      <c r="H49" s="1"/>
      <c r="I49" s="2"/>
      <c r="J49" s="2"/>
      <c r="K49" s="2"/>
      <c r="L49" s="14"/>
      <c r="M49" s="15"/>
      <c r="N49" s="14"/>
      <c r="O49" s="2"/>
      <c r="P49" s="14"/>
      <c r="Q49" s="15"/>
      <c r="R49" s="14"/>
    </row>
    <row r="50" spans="2:18">
      <c r="B50" s="14"/>
      <c r="C50" s="1"/>
      <c r="D50" s="1"/>
      <c r="E50" s="12"/>
      <c r="F50" s="13"/>
      <c r="G50" s="13"/>
      <c r="H50" s="1"/>
      <c r="I50" s="2"/>
      <c r="J50" s="2"/>
      <c r="K50" s="2"/>
      <c r="L50" s="14"/>
      <c r="M50" s="15"/>
      <c r="N50" s="14"/>
      <c r="O50" s="2"/>
      <c r="P50" s="14"/>
      <c r="Q50" s="15"/>
      <c r="R50" s="14"/>
    </row>
    <row r="51" spans="2:18">
      <c r="B51" s="14"/>
      <c r="C51" s="1"/>
      <c r="D51" s="1"/>
      <c r="E51" s="12"/>
      <c r="F51" s="13"/>
      <c r="G51" s="13"/>
      <c r="H51" s="1"/>
      <c r="I51" s="2"/>
      <c r="J51" s="2"/>
      <c r="K51" s="2"/>
      <c r="L51" s="14"/>
      <c r="M51" s="15"/>
      <c r="N51" s="14"/>
      <c r="O51" s="2"/>
      <c r="P51" s="14"/>
      <c r="Q51" s="15"/>
      <c r="R51" s="14"/>
    </row>
    <row r="52" spans="2:18">
      <c r="B52" s="14"/>
      <c r="C52" s="1"/>
      <c r="D52" s="1"/>
      <c r="E52" s="12"/>
      <c r="F52" s="13"/>
      <c r="G52" s="13"/>
      <c r="H52" s="1"/>
      <c r="I52" s="2"/>
      <c r="J52" s="2"/>
      <c r="K52" s="2"/>
      <c r="L52" s="14"/>
      <c r="M52" s="15"/>
      <c r="N52" s="14"/>
      <c r="O52" s="2"/>
      <c r="P52" s="14"/>
      <c r="Q52" s="15"/>
      <c r="R52" s="14"/>
    </row>
    <row r="53" spans="2:18">
      <c r="B53" s="14"/>
      <c r="C53" s="1"/>
      <c r="D53" s="1"/>
      <c r="E53" s="12"/>
      <c r="F53" s="13"/>
      <c r="G53" s="13"/>
      <c r="H53" s="1"/>
      <c r="I53" s="2"/>
      <c r="J53" s="2"/>
      <c r="K53" s="2"/>
      <c r="L53" s="14"/>
      <c r="M53" s="15"/>
      <c r="N53" s="14"/>
      <c r="O53" s="2"/>
      <c r="P53" s="14"/>
      <c r="Q53" s="15"/>
      <c r="R53" s="14"/>
    </row>
    <row r="54" spans="2:18">
      <c r="B54" s="14"/>
      <c r="C54" s="1"/>
      <c r="D54" s="1"/>
      <c r="E54" s="12"/>
      <c r="F54" s="13"/>
      <c r="G54" s="13"/>
      <c r="H54" s="1"/>
      <c r="I54" s="2"/>
      <c r="J54" s="2"/>
      <c r="K54" s="2"/>
      <c r="L54" s="14"/>
      <c r="M54" s="15"/>
      <c r="N54" s="14"/>
      <c r="O54" s="2"/>
      <c r="P54" s="14"/>
      <c r="Q54" s="15"/>
      <c r="R54" s="14"/>
    </row>
    <row r="55" spans="2:18">
      <c r="B55" s="14"/>
      <c r="C55" s="1"/>
      <c r="D55" s="1"/>
      <c r="E55" s="12"/>
      <c r="F55" s="13"/>
      <c r="G55" s="13"/>
      <c r="H55" s="1"/>
      <c r="I55" s="2"/>
      <c r="J55" s="2"/>
      <c r="K55" s="2"/>
      <c r="L55" s="14"/>
      <c r="M55" s="15"/>
      <c r="N55" s="14"/>
      <c r="O55" s="2"/>
      <c r="P55" s="14"/>
      <c r="Q55" s="15"/>
      <c r="R55" s="14"/>
    </row>
    <row r="56" spans="2:18">
      <c r="B56" s="14"/>
      <c r="C56" s="1"/>
      <c r="D56" s="1"/>
      <c r="E56" s="12"/>
      <c r="F56" s="13"/>
      <c r="G56" s="13"/>
      <c r="H56" s="1"/>
      <c r="I56" s="2"/>
      <c r="J56" s="2"/>
      <c r="K56" s="2"/>
      <c r="L56" s="14"/>
      <c r="M56" s="15"/>
      <c r="N56" s="14"/>
      <c r="O56" s="2"/>
      <c r="P56" s="14"/>
      <c r="Q56" s="15"/>
      <c r="R56" s="14"/>
    </row>
    <row r="57" spans="2:18">
      <c r="B57" s="14"/>
      <c r="C57" s="1"/>
      <c r="D57" s="1"/>
      <c r="E57" s="12"/>
      <c r="F57" s="13"/>
      <c r="G57" s="13"/>
      <c r="H57" s="1"/>
      <c r="I57" s="2"/>
      <c r="J57" s="2"/>
      <c r="K57" s="2"/>
      <c r="L57" s="14"/>
      <c r="M57" s="15"/>
      <c r="N57" s="14"/>
      <c r="O57" s="2"/>
      <c r="P57" s="14"/>
      <c r="Q57" s="15"/>
      <c r="R57" s="14"/>
    </row>
    <row r="58" spans="2:18">
      <c r="B58" s="14"/>
      <c r="C58" s="33"/>
      <c r="D58" s="33"/>
      <c r="E58" s="12"/>
      <c r="F58" s="12"/>
      <c r="G58" s="12"/>
      <c r="H58" s="1"/>
      <c r="I58" s="2"/>
      <c r="J58" s="2"/>
      <c r="K58" s="2"/>
      <c r="L58" s="14"/>
      <c r="M58" s="16"/>
      <c r="N58" s="14"/>
      <c r="O58" s="2"/>
      <c r="P58" s="14"/>
      <c r="Q58" s="16"/>
      <c r="R58" s="14"/>
    </row>
    <row r="59" spans="2:18">
      <c r="B59" s="14"/>
      <c r="C59" s="33"/>
      <c r="D59" s="33"/>
      <c r="E59" s="12"/>
      <c r="F59" s="12"/>
      <c r="G59" s="12"/>
      <c r="H59" s="1"/>
      <c r="I59" s="2"/>
      <c r="J59" s="2"/>
      <c r="K59" s="2"/>
      <c r="L59" s="14"/>
      <c r="M59" s="16"/>
      <c r="N59" s="14"/>
      <c r="O59" s="2"/>
      <c r="P59" s="14"/>
      <c r="Q59" s="16"/>
      <c r="R59" s="14"/>
    </row>
    <row r="60" spans="2:18">
      <c r="B60" s="14"/>
      <c r="C60" s="33"/>
      <c r="D60" s="33"/>
      <c r="E60" s="12"/>
      <c r="F60" s="12"/>
      <c r="G60" s="12"/>
      <c r="H60" s="1"/>
      <c r="I60" s="2"/>
      <c r="J60" s="2"/>
      <c r="K60" s="2"/>
      <c r="L60" s="14"/>
      <c r="M60" s="16"/>
      <c r="N60" s="14"/>
      <c r="O60" s="2"/>
      <c r="P60" s="14"/>
      <c r="Q60" s="16"/>
      <c r="R60" s="14"/>
    </row>
    <row r="61" spans="2:18">
      <c r="B61" s="14"/>
      <c r="C61" s="33"/>
      <c r="D61" s="33"/>
      <c r="E61" s="12"/>
      <c r="F61" s="12"/>
      <c r="G61" s="12"/>
      <c r="H61" s="1"/>
      <c r="I61" s="2"/>
      <c r="J61" s="2"/>
      <c r="K61" s="2"/>
      <c r="L61" s="14"/>
      <c r="M61" s="16"/>
      <c r="N61" s="14"/>
      <c r="O61" s="2"/>
      <c r="P61" s="14"/>
      <c r="Q61" s="16"/>
      <c r="R61" s="14"/>
    </row>
    <row r="62" spans="2:18">
      <c r="B62" s="14"/>
      <c r="C62" s="33"/>
      <c r="D62" s="33"/>
      <c r="E62" s="12"/>
      <c r="F62" s="12"/>
      <c r="G62" s="12"/>
      <c r="H62" s="1"/>
      <c r="I62" s="2"/>
      <c r="J62" s="2"/>
      <c r="K62" s="2"/>
      <c r="L62" s="14"/>
      <c r="M62" s="16"/>
      <c r="N62" s="14"/>
      <c r="O62" s="2"/>
      <c r="P62" s="14"/>
      <c r="Q62" s="16"/>
      <c r="R62" s="14"/>
    </row>
    <row r="63" spans="2:18">
      <c r="B63" s="14"/>
      <c r="C63" s="33"/>
      <c r="D63" s="33"/>
      <c r="E63" s="12"/>
      <c r="F63" s="12"/>
      <c r="G63" s="12"/>
      <c r="H63" s="1"/>
      <c r="I63" s="2"/>
      <c r="J63" s="2"/>
      <c r="K63" s="2"/>
      <c r="L63" s="14"/>
      <c r="M63" s="16"/>
      <c r="N63" s="14"/>
      <c r="O63" s="2"/>
      <c r="P63" s="14"/>
      <c r="Q63" s="16"/>
      <c r="R63" s="14"/>
    </row>
    <row r="64" spans="2:18">
      <c r="B64" s="14"/>
      <c r="C64" s="1"/>
      <c r="D64" s="1"/>
      <c r="E64" s="12"/>
      <c r="F64" s="13"/>
      <c r="G64" s="13"/>
      <c r="H64" s="1"/>
      <c r="I64" s="2"/>
      <c r="J64" s="2"/>
      <c r="K64" s="2"/>
      <c r="L64" s="14"/>
      <c r="M64" s="15"/>
      <c r="N64" s="14"/>
      <c r="O64" s="2"/>
      <c r="P64" s="14"/>
      <c r="Q64" s="15"/>
      <c r="R64" s="14"/>
    </row>
    <row r="65" spans="2:18">
      <c r="B65" s="14"/>
      <c r="C65" s="1"/>
      <c r="D65" s="1"/>
      <c r="E65" s="12"/>
      <c r="F65" s="13"/>
      <c r="G65" s="13"/>
      <c r="H65" s="1"/>
      <c r="I65" s="2"/>
      <c r="J65" s="2"/>
      <c r="K65" s="2"/>
      <c r="L65" s="14"/>
      <c r="M65" s="15"/>
      <c r="N65" s="14"/>
      <c r="O65" s="2"/>
      <c r="P65" s="14"/>
      <c r="Q65" s="15"/>
      <c r="R65" s="14"/>
    </row>
    <row r="66" spans="2:18">
      <c r="B66" s="14"/>
      <c r="C66" s="1"/>
      <c r="D66" s="1"/>
      <c r="E66" s="12"/>
      <c r="F66" s="13"/>
      <c r="G66" s="13"/>
      <c r="H66" s="1"/>
      <c r="I66" s="2"/>
      <c r="J66" s="2"/>
      <c r="K66" s="2"/>
      <c r="L66" s="14"/>
      <c r="M66" s="15"/>
      <c r="N66" s="14"/>
      <c r="O66" s="2"/>
      <c r="P66" s="14"/>
      <c r="Q66" s="15"/>
      <c r="R66" s="14"/>
    </row>
    <row r="67" spans="2:18">
      <c r="B67" s="14"/>
      <c r="C67" s="1"/>
      <c r="D67" s="1"/>
      <c r="E67" s="12"/>
      <c r="F67" s="13"/>
      <c r="G67" s="13"/>
      <c r="H67" s="1"/>
      <c r="I67" s="2"/>
      <c r="J67" s="2"/>
      <c r="K67" s="2"/>
      <c r="L67" s="14"/>
      <c r="M67" s="15"/>
      <c r="N67" s="14"/>
      <c r="O67" s="2"/>
      <c r="P67" s="14"/>
      <c r="Q67" s="15"/>
      <c r="R67" s="14"/>
    </row>
    <row r="68" spans="2:18">
      <c r="B68" s="14"/>
      <c r="C68" s="1"/>
      <c r="D68" s="1"/>
      <c r="E68" s="12"/>
      <c r="F68" s="13"/>
      <c r="G68" s="13"/>
      <c r="H68" s="1"/>
      <c r="I68" s="2"/>
      <c r="J68" s="2"/>
      <c r="K68" s="2"/>
      <c r="L68" s="14"/>
      <c r="M68" s="15"/>
      <c r="N68" s="14"/>
      <c r="O68" s="2"/>
      <c r="P68" s="14"/>
      <c r="Q68" s="15"/>
      <c r="R68" s="14"/>
    </row>
    <row r="69" spans="2:18">
      <c r="B69" s="14"/>
      <c r="C69" s="1"/>
      <c r="D69" s="1"/>
      <c r="E69" s="12"/>
      <c r="F69" s="13"/>
      <c r="G69" s="13"/>
      <c r="H69" s="1"/>
      <c r="I69" s="2"/>
      <c r="J69" s="2"/>
      <c r="K69" s="2"/>
      <c r="L69" s="14"/>
      <c r="M69" s="15"/>
      <c r="N69" s="14"/>
      <c r="O69" s="2"/>
      <c r="P69" s="14"/>
      <c r="Q69" s="15"/>
      <c r="R69" s="14"/>
    </row>
    <row r="70" spans="2:18">
      <c r="B70" s="14"/>
      <c r="C70" s="1"/>
      <c r="D70" s="1"/>
      <c r="E70" s="12"/>
      <c r="F70" s="13"/>
      <c r="G70" s="13"/>
      <c r="H70" s="1"/>
      <c r="I70" s="2"/>
      <c r="J70" s="2"/>
      <c r="K70" s="2"/>
      <c r="L70" s="14"/>
      <c r="M70" s="15"/>
      <c r="N70" s="14"/>
      <c r="O70" s="2"/>
      <c r="P70" s="14"/>
      <c r="Q70" s="15"/>
      <c r="R70" s="14"/>
    </row>
    <row r="71" spans="2:18">
      <c r="B71" s="14"/>
      <c r="C71" s="1"/>
      <c r="D71" s="1"/>
      <c r="E71" s="12"/>
      <c r="F71" s="13"/>
      <c r="G71" s="13"/>
      <c r="H71" s="1"/>
      <c r="I71" s="2"/>
      <c r="J71" s="2"/>
      <c r="K71" s="2"/>
      <c r="L71" s="14"/>
      <c r="M71" s="15"/>
      <c r="N71" s="14"/>
      <c r="O71" s="2"/>
      <c r="P71" s="14"/>
      <c r="Q71" s="15"/>
      <c r="R71" s="14"/>
    </row>
    <row r="72" spans="2:18">
      <c r="B72" s="14"/>
      <c r="C72" s="1"/>
      <c r="D72" s="1"/>
      <c r="E72" s="12"/>
      <c r="F72" s="13"/>
      <c r="G72" s="13"/>
      <c r="H72" s="1"/>
      <c r="I72" s="2"/>
      <c r="J72" s="2"/>
      <c r="K72" s="2"/>
      <c r="L72" s="14"/>
      <c r="M72" s="15"/>
      <c r="N72" s="14"/>
      <c r="O72" s="2"/>
      <c r="P72" s="14"/>
      <c r="Q72" s="15"/>
      <c r="R72" s="14"/>
    </row>
    <row r="73" spans="2:18">
      <c r="B73" s="14"/>
      <c r="C73" s="1"/>
      <c r="D73" s="1"/>
      <c r="E73" s="12"/>
      <c r="F73" s="13"/>
      <c r="G73" s="13"/>
      <c r="H73" s="1"/>
      <c r="I73" s="2"/>
      <c r="J73" s="2"/>
      <c r="K73" s="2"/>
      <c r="L73" s="14"/>
      <c r="M73" s="15"/>
      <c r="N73" s="14"/>
      <c r="O73" s="2"/>
      <c r="P73" s="14"/>
      <c r="Q73" s="15"/>
      <c r="R73" s="14"/>
    </row>
    <row r="74" spans="2:18">
      <c r="B74" s="14"/>
      <c r="C74" s="1"/>
      <c r="D74" s="1"/>
      <c r="E74" s="12"/>
      <c r="F74" s="13"/>
      <c r="G74" s="13"/>
      <c r="H74" s="1"/>
      <c r="I74" s="2"/>
      <c r="J74" s="2"/>
      <c r="K74" s="2"/>
      <c r="L74" s="14"/>
      <c r="M74" s="15"/>
      <c r="N74" s="14"/>
      <c r="O74" s="2"/>
      <c r="P74" s="14"/>
      <c r="Q74" s="15"/>
      <c r="R74" s="14"/>
    </row>
    <row r="75" spans="2:18">
      <c r="B75" s="4"/>
      <c r="C75" s="4"/>
      <c r="D75" s="4"/>
      <c r="E75" s="5"/>
      <c r="F75" s="5"/>
      <c r="G75" s="5"/>
      <c r="H75" s="6"/>
      <c r="I75" s="7"/>
      <c r="J75" s="7"/>
      <c r="K75" s="7"/>
      <c r="L75" s="8"/>
      <c r="M75" s="8"/>
      <c r="N75" s="8"/>
      <c r="O75" s="7"/>
      <c r="P75" s="8"/>
      <c r="Q75" s="8"/>
      <c r="R75" s="8"/>
    </row>
    <row r="76" spans="2:18">
      <c r="B76" s="4"/>
      <c r="C76" s="4"/>
      <c r="D76" s="4"/>
      <c r="E76" s="14"/>
      <c r="F76" s="14"/>
      <c r="G76" s="14"/>
      <c r="H76" s="6"/>
      <c r="I76" s="7"/>
      <c r="J76" s="7"/>
      <c r="K76" s="7"/>
      <c r="L76" s="14"/>
      <c r="M76" s="14"/>
      <c r="N76" s="14"/>
      <c r="O76" s="7"/>
      <c r="P76" s="14"/>
      <c r="Q76" s="14"/>
      <c r="R76" s="14"/>
    </row>
    <row r="77" spans="2:18">
      <c r="B77" s="4"/>
      <c r="C77" s="4"/>
      <c r="D77" s="4"/>
      <c r="E77" s="5"/>
      <c r="F77" s="5"/>
      <c r="G77" s="5"/>
      <c r="H77" s="6"/>
      <c r="I77" s="7"/>
      <c r="J77" s="7"/>
      <c r="K77" s="7"/>
      <c r="L77" s="5"/>
      <c r="M77" s="5"/>
      <c r="N77" s="5"/>
      <c r="O77" s="7"/>
      <c r="P77" s="5"/>
      <c r="Q77" s="5"/>
      <c r="R77" s="5"/>
    </row>
    <row r="78" spans="2:18">
      <c r="B78" s="4"/>
      <c r="C78" s="4"/>
      <c r="D78" s="4"/>
      <c r="E78" s="14"/>
      <c r="F78" s="14"/>
      <c r="G78" s="14"/>
      <c r="H78" s="6"/>
      <c r="I78" s="7"/>
      <c r="J78" s="7"/>
      <c r="K78" s="7"/>
      <c r="L78" s="14"/>
      <c r="M78" s="14"/>
      <c r="N78" s="14"/>
      <c r="O78" s="7"/>
      <c r="P78" s="14"/>
      <c r="Q78" s="14"/>
      <c r="R78" s="14"/>
    </row>
    <row r="79" spans="2:18">
      <c r="B79" s="4"/>
      <c r="C79" s="4"/>
      <c r="D79" s="4"/>
      <c r="E79" s="5"/>
      <c r="F79" s="5"/>
      <c r="G79" s="5"/>
      <c r="H79" s="6"/>
      <c r="I79" s="7"/>
      <c r="J79" s="7"/>
      <c r="K79" s="7"/>
      <c r="L79" s="5"/>
      <c r="M79" s="5"/>
      <c r="N79" s="5"/>
      <c r="O79" s="7"/>
      <c r="P79" s="5"/>
      <c r="Q79" s="5"/>
      <c r="R79" s="5"/>
    </row>
    <row r="80" spans="2:18">
      <c r="B80" s="4"/>
      <c r="C80" s="4"/>
      <c r="D80" s="4"/>
      <c r="E80" s="14"/>
      <c r="F80" s="14"/>
      <c r="G80" s="14"/>
      <c r="H80" s="6"/>
      <c r="I80" s="7"/>
      <c r="J80" s="7"/>
      <c r="K80" s="7"/>
      <c r="L80" s="14"/>
      <c r="M80" s="14"/>
      <c r="N80" s="14"/>
      <c r="O80" s="7"/>
      <c r="P80" s="14"/>
      <c r="Q80" s="14"/>
      <c r="R80" s="14"/>
    </row>
    <row r="81" spans="2:18">
      <c r="B81" s="1"/>
      <c r="C81" s="1"/>
      <c r="D81" s="1"/>
      <c r="E81" s="9"/>
      <c r="F81" s="9"/>
      <c r="G81" s="9"/>
      <c r="H81" s="10"/>
      <c r="I81" s="11"/>
      <c r="J81" s="11"/>
      <c r="K81" s="11"/>
      <c r="L81" s="3"/>
      <c r="M81" s="3"/>
      <c r="N81" s="3"/>
      <c r="O81" s="11"/>
      <c r="P81" s="3"/>
      <c r="Q81" s="3"/>
      <c r="R81" s="3"/>
    </row>
    <row r="82" spans="2:18">
      <c r="B82" s="1"/>
      <c r="C82" s="1"/>
      <c r="D82" s="1"/>
      <c r="E82" s="1"/>
      <c r="F82" s="1"/>
      <c r="G82" s="1"/>
      <c r="H82" s="1"/>
      <c r="I82" s="2"/>
      <c r="J82" s="2"/>
      <c r="K82" s="2"/>
      <c r="L82" s="1"/>
      <c r="M82" s="1"/>
      <c r="N82" s="1"/>
      <c r="O82" s="2"/>
      <c r="P82" s="1"/>
      <c r="Q82" s="1"/>
      <c r="R82" s="1"/>
    </row>
    <row r="83" spans="2:18">
      <c r="B83" s="1"/>
      <c r="C83" s="1"/>
      <c r="D83" s="1"/>
      <c r="E83" s="1"/>
      <c r="F83" s="1"/>
      <c r="G83" s="1"/>
      <c r="H83" s="1"/>
      <c r="I83" s="2"/>
      <c r="J83" s="2"/>
      <c r="K83" s="2"/>
      <c r="L83" s="1"/>
      <c r="M83" s="1"/>
      <c r="N83" s="1"/>
      <c r="O83" s="2"/>
      <c r="P83" s="1"/>
      <c r="Q83" s="1"/>
      <c r="R83" s="1"/>
    </row>
    <row r="84" spans="2:18">
      <c r="B84" s="1"/>
      <c r="C84" s="1"/>
      <c r="D84" s="1"/>
      <c r="E84" s="1"/>
      <c r="F84" s="1"/>
      <c r="G84" s="1"/>
      <c r="H84" s="1"/>
      <c r="I84" s="2"/>
      <c r="J84" s="2"/>
      <c r="K84" s="2"/>
      <c r="L84" s="1"/>
      <c r="M84" s="1"/>
      <c r="N84" s="1"/>
      <c r="O84" s="2"/>
      <c r="P84" s="1"/>
      <c r="Q84" s="1"/>
      <c r="R84" s="1"/>
    </row>
    <row r="85" spans="2:18">
      <c r="B85" s="1"/>
      <c r="C85" s="1"/>
      <c r="D85" s="1"/>
      <c r="E85" s="1"/>
      <c r="F85" s="1"/>
      <c r="G85" s="1"/>
      <c r="H85" s="1"/>
      <c r="I85" s="2"/>
      <c r="J85" s="2"/>
      <c r="K85" s="2"/>
      <c r="L85" s="1"/>
      <c r="M85" s="1"/>
      <c r="N85" s="1"/>
      <c r="O85" s="2"/>
      <c r="P85" s="1"/>
      <c r="Q85" s="1"/>
      <c r="R85" s="1"/>
    </row>
    <row r="86" spans="2:18">
      <c r="B86" s="1"/>
      <c r="C86" s="1"/>
      <c r="D86" s="1"/>
      <c r="E86" s="1"/>
      <c r="F86" s="1"/>
      <c r="G86" s="1"/>
      <c r="H86" s="1"/>
      <c r="I86" s="2"/>
      <c r="J86" s="2"/>
      <c r="K86" s="2"/>
      <c r="L86" s="1"/>
      <c r="M86" s="1"/>
      <c r="N86" s="1"/>
      <c r="O86" s="2"/>
      <c r="P86" s="1"/>
      <c r="Q86" s="1"/>
      <c r="R86" s="1"/>
    </row>
    <row r="87" spans="2:18">
      <c r="B87" s="1"/>
      <c r="C87" s="1"/>
      <c r="D87" s="1"/>
      <c r="E87" s="1"/>
      <c r="F87" s="1"/>
      <c r="G87" s="1"/>
      <c r="H87" s="1"/>
      <c r="I87" s="2"/>
      <c r="J87" s="2"/>
      <c r="K87" s="2"/>
      <c r="L87" s="1"/>
      <c r="M87" s="1"/>
      <c r="N87" s="1"/>
      <c r="O87" s="2"/>
      <c r="P87" s="1"/>
      <c r="Q87" s="1"/>
      <c r="R87" s="1"/>
    </row>
    <row r="88" spans="2:18">
      <c r="B88" s="1"/>
      <c r="C88" s="1"/>
      <c r="D88" s="1"/>
      <c r="E88" s="1"/>
      <c r="F88" s="1"/>
      <c r="G88" s="1"/>
      <c r="H88" s="1"/>
      <c r="I88" s="2"/>
      <c r="J88" s="2"/>
      <c r="K88" s="2"/>
      <c r="L88" s="1"/>
      <c r="M88" s="1"/>
      <c r="N88" s="1"/>
      <c r="O88" s="2"/>
      <c r="P88" s="1"/>
      <c r="Q88" s="1"/>
      <c r="R88" s="1"/>
    </row>
    <row r="89" spans="2:18">
      <c r="B89" s="1"/>
      <c r="C89" s="1"/>
      <c r="D89" s="1"/>
      <c r="E89" s="1"/>
      <c r="F89" s="1"/>
      <c r="G89" s="1"/>
      <c r="H89" s="1"/>
      <c r="I89" s="2"/>
      <c r="J89" s="2"/>
      <c r="K89" s="2"/>
      <c r="L89" s="1"/>
      <c r="M89" s="1"/>
      <c r="N89" s="1"/>
      <c r="O89" s="2"/>
      <c r="P89" s="1"/>
      <c r="Q89" s="1"/>
      <c r="R89" s="1"/>
    </row>
    <row r="90" spans="2:18">
      <c r="B90" s="1"/>
      <c r="C90" s="1"/>
      <c r="D90" s="1"/>
      <c r="E90" s="1"/>
      <c r="F90" s="1"/>
      <c r="G90" s="1"/>
      <c r="H90" s="1"/>
      <c r="I90" s="2"/>
      <c r="J90" s="2"/>
      <c r="K90" s="2"/>
      <c r="L90" s="1"/>
      <c r="M90" s="1"/>
      <c r="N90" s="1"/>
      <c r="O90" s="2"/>
      <c r="P90" s="1"/>
      <c r="Q90" s="1"/>
      <c r="R90" s="1"/>
    </row>
    <row r="91" spans="2:18">
      <c r="B91" s="1"/>
      <c r="C91" s="1"/>
      <c r="D91" s="1"/>
      <c r="E91" s="1"/>
      <c r="F91" s="1"/>
      <c r="G91" s="1"/>
      <c r="H91" s="1"/>
      <c r="I91" s="2"/>
      <c r="J91" s="2"/>
      <c r="K91" s="2"/>
      <c r="L91" s="1"/>
      <c r="M91" s="1"/>
      <c r="N91" s="1"/>
      <c r="O91" s="2"/>
      <c r="P91" s="1"/>
      <c r="Q91" s="1"/>
      <c r="R91" s="1"/>
    </row>
    <row r="92" spans="2:18">
      <c r="B92" s="1"/>
      <c r="C92" s="1"/>
      <c r="D92" s="1"/>
      <c r="E92" s="1"/>
      <c r="F92" s="1"/>
      <c r="G92" s="1"/>
      <c r="H92" s="1"/>
      <c r="I92" s="2"/>
      <c r="J92" s="2"/>
      <c r="K92" s="2"/>
      <c r="L92" s="1"/>
      <c r="M92" s="1"/>
      <c r="N92" s="1"/>
      <c r="O92" s="2"/>
      <c r="P92" s="1"/>
      <c r="Q92" s="1"/>
      <c r="R92" s="1"/>
    </row>
    <row r="93" spans="2:18">
      <c r="B93" s="1"/>
      <c r="C93" s="1"/>
      <c r="D93" s="1"/>
      <c r="E93" s="1"/>
      <c r="F93" s="1"/>
      <c r="G93" s="1"/>
      <c r="H93" s="1"/>
      <c r="I93" s="2"/>
      <c r="J93" s="2"/>
      <c r="K93" s="2"/>
      <c r="L93" s="1"/>
      <c r="M93" s="1"/>
      <c r="N93" s="1"/>
      <c r="O93" s="2"/>
      <c r="P93" s="1"/>
      <c r="Q93" s="1"/>
      <c r="R93" s="1"/>
    </row>
    <row r="94" spans="2:18">
      <c r="B94" s="1"/>
      <c r="C94" s="1"/>
      <c r="D94" s="1"/>
      <c r="E94" s="1"/>
      <c r="F94" s="1"/>
      <c r="G94" s="1"/>
      <c r="H94" s="1"/>
      <c r="I94" s="2"/>
      <c r="J94" s="2"/>
      <c r="K94" s="2"/>
      <c r="L94" s="1"/>
      <c r="M94" s="1"/>
      <c r="N94" s="1"/>
      <c r="O94" s="2"/>
      <c r="P94" s="1"/>
      <c r="Q94" s="1"/>
      <c r="R94" s="1"/>
    </row>
    <row r="95" spans="2:18">
      <c r="B95" s="1"/>
      <c r="C95" s="1"/>
      <c r="D95" s="1"/>
      <c r="E95" s="1"/>
      <c r="F95" s="1"/>
      <c r="G95" s="1"/>
      <c r="H95" s="1"/>
      <c r="I95" s="2"/>
      <c r="J95" s="2"/>
      <c r="K95" s="2"/>
      <c r="L95" s="1"/>
      <c r="M95" s="1"/>
      <c r="N95" s="1"/>
      <c r="O95" s="2"/>
      <c r="P95" s="1"/>
      <c r="Q95" s="1"/>
      <c r="R95" s="1"/>
    </row>
    <row r="96" spans="2:18">
      <c r="B96" s="1"/>
      <c r="C96" s="1"/>
      <c r="D96" s="1"/>
      <c r="E96" s="1"/>
      <c r="F96" s="1"/>
      <c r="G96" s="1"/>
      <c r="H96" s="1"/>
      <c r="I96" s="2"/>
      <c r="J96" s="2"/>
      <c r="K96" s="2"/>
      <c r="L96" s="1"/>
      <c r="M96" s="1"/>
      <c r="N96" s="1"/>
      <c r="O96" s="2"/>
      <c r="P96" s="1"/>
      <c r="Q96" s="1"/>
      <c r="R96" s="1"/>
    </row>
    <row r="97" spans="2:18">
      <c r="B97" s="1"/>
      <c r="C97" s="1"/>
      <c r="D97" s="1"/>
      <c r="E97" s="1"/>
      <c r="F97" s="1"/>
      <c r="G97" s="1"/>
      <c r="H97" s="1"/>
      <c r="I97" s="2"/>
      <c r="J97" s="2"/>
      <c r="K97" s="2"/>
      <c r="L97" s="1"/>
      <c r="M97" s="1"/>
      <c r="N97" s="1"/>
      <c r="O97" s="2"/>
      <c r="P97" s="1"/>
      <c r="Q97" s="1"/>
      <c r="R97" s="1"/>
    </row>
    <row r="98" spans="2:18">
      <c r="B98" s="1"/>
      <c r="C98" s="1"/>
      <c r="D98" s="1"/>
      <c r="E98" s="1"/>
      <c r="F98" s="1"/>
      <c r="G98" s="1"/>
      <c r="H98" s="1"/>
      <c r="I98" s="2"/>
      <c r="J98" s="2"/>
      <c r="K98" s="2"/>
      <c r="L98" s="1"/>
      <c r="M98" s="1"/>
      <c r="N98" s="1"/>
      <c r="O98" s="2"/>
      <c r="P98" s="1"/>
      <c r="Q98" s="1"/>
      <c r="R98" s="1"/>
    </row>
    <row r="99" spans="2:18">
      <c r="B99" s="1"/>
      <c r="C99" s="1"/>
      <c r="D99" s="1"/>
      <c r="E99" s="1"/>
      <c r="F99" s="1"/>
      <c r="G99" s="1"/>
      <c r="H99" s="1"/>
      <c r="I99" s="2"/>
      <c r="J99" s="2"/>
      <c r="K99" s="2"/>
      <c r="L99" s="1"/>
      <c r="M99" s="1"/>
      <c r="N99" s="1"/>
      <c r="O99" s="2"/>
      <c r="P99" s="1"/>
      <c r="Q99" s="1"/>
      <c r="R99" s="1"/>
    </row>
    <row r="100" spans="2:18">
      <c r="B100" s="1"/>
      <c r="C100" s="1"/>
      <c r="D100" s="1"/>
      <c r="E100" s="1"/>
      <c r="F100" s="1"/>
      <c r="G100" s="1"/>
      <c r="H100" s="1"/>
      <c r="I100" s="2"/>
      <c r="J100" s="2"/>
      <c r="K100" s="2"/>
      <c r="L100" s="1"/>
      <c r="M100" s="1"/>
      <c r="N100" s="1"/>
      <c r="O100" s="2"/>
      <c r="P100" s="1"/>
      <c r="Q100" s="1"/>
      <c r="R100" s="1"/>
    </row>
    <row r="101" spans="2:18">
      <c r="B101" s="1"/>
      <c r="C101" s="1"/>
      <c r="D101" s="1"/>
      <c r="E101" s="1"/>
      <c r="F101" s="1"/>
      <c r="G101" s="1"/>
      <c r="H101" s="1"/>
      <c r="I101" s="2"/>
      <c r="J101" s="2"/>
      <c r="K101" s="2"/>
      <c r="L101" s="1"/>
      <c r="M101" s="1"/>
      <c r="N101" s="1"/>
      <c r="O101" s="2"/>
      <c r="P101" s="1"/>
      <c r="Q101" s="1"/>
      <c r="R101" s="1"/>
    </row>
    <row r="102" spans="2:18">
      <c r="B102" s="1"/>
      <c r="C102" s="1"/>
      <c r="D102" s="1"/>
      <c r="E102" s="1"/>
      <c r="F102" s="1"/>
      <c r="G102" s="1"/>
      <c r="H102" s="1"/>
      <c r="I102" s="2"/>
      <c r="J102" s="2"/>
      <c r="K102" s="2"/>
      <c r="L102" s="1"/>
      <c r="M102" s="1"/>
      <c r="N102" s="1"/>
      <c r="O102" s="2"/>
      <c r="P102" s="1"/>
      <c r="Q102" s="1"/>
      <c r="R102" s="1"/>
    </row>
    <row r="103" spans="2:18">
      <c r="B103" s="1"/>
      <c r="C103" s="1"/>
      <c r="D103" s="1"/>
      <c r="E103" s="1"/>
      <c r="F103" s="1"/>
      <c r="G103" s="1"/>
      <c r="H103" s="1"/>
      <c r="I103" s="2"/>
      <c r="J103" s="2"/>
      <c r="K103" s="2"/>
      <c r="L103" s="1"/>
      <c r="M103" s="1"/>
      <c r="N103" s="1"/>
      <c r="O103" s="2"/>
      <c r="P103" s="1"/>
      <c r="Q103" s="1"/>
      <c r="R103" s="1"/>
    </row>
    <row r="104" spans="2:18">
      <c r="B104" s="1"/>
      <c r="C104" s="1"/>
      <c r="D104" s="1"/>
      <c r="E104" s="1"/>
      <c r="F104" s="1"/>
      <c r="G104" s="1"/>
      <c r="H104" s="1"/>
      <c r="I104" s="2"/>
      <c r="J104" s="2"/>
      <c r="K104" s="2"/>
      <c r="L104" s="1"/>
      <c r="M104" s="1"/>
      <c r="N104" s="1"/>
      <c r="O104" s="2"/>
      <c r="P104" s="1"/>
      <c r="Q104" s="1"/>
      <c r="R104" s="1"/>
    </row>
    <row r="105" spans="2:18">
      <c r="B105" s="1"/>
      <c r="C105" s="1"/>
      <c r="D105" s="1"/>
      <c r="E105" s="1"/>
      <c r="F105" s="1"/>
      <c r="G105" s="1"/>
      <c r="H105" s="1"/>
      <c r="I105" s="2"/>
      <c r="J105" s="2"/>
      <c r="K105" s="2"/>
      <c r="L105" s="1"/>
      <c r="M105" s="1"/>
      <c r="N105" s="1"/>
      <c r="O105" s="2"/>
      <c r="P105" s="1"/>
      <c r="Q105" s="1"/>
      <c r="R105" s="1"/>
    </row>
    <row r="106" spans="2:18">
      <c r="B106" s="1"/>
      <c r="C106" s="1"/>
      <c r="D106" s="1"/>
      <c r="E106" s="1"/>
      <c r="F106" s="1"/>
      <c r="G106" s="1"/>
      <c r="H106" s="1"/>
      <c r="I106" s="2"/>
      <c r="J106" s="2"/>
      <c r="K106" s="2"/>
      <c r="L106" s="1"/>
      <c r="M106" s="1"/>
      <c r="N106" s="1"/>
      <c r="O106" s="2"/>
      <c r="P106" s="1"/>
      <c r="Q106" s="1"/>
      <c r="R106" s="1"/>
    </row>
    <row r="107" spans="2:18">
      <c r="B107" s="1"/>
      <c r="C107" s="1"/>
      <c r="D107" s="1"/>
      <c r="E107" s="1"/>
      <c r="F107" s="1"/>
      <c r="G107" s="1"/>
      <c r="H107" s="1"/>
      <c r="I107" s="2"/>
      <c r="J107" s="2"/>
      <c r="K107" s="2"/>
      <c r="L107" s="1"/>
      <c r="M107" s="1"/>
      <c r="N107" s="1"/>
      <c r="O107" s="2"/>
      <c r="P107" s="1"/>
      <c r="Q107" s="1"/>
      <c r="R107" s="1"/>
    </row>
    <row r="108" spans="2:18">
      <c r="B108" s="1"/>
      <c r="C108" s="1"/>
      <c r="D108" s="1"/>
      <c r="E108" s="1"/>
      <c r="F108" s="1"/>
      <c r="G108" s="1"/>
      <c r="H108" s="1"/>
      <c r="I108" s="2"/>
      <c r="J108" s="2"/>
      <c r="K108" s="2"/>
      <c r="L108" s="1"/>
      <c r="M108" s="1"/>
      <c r="N108" s="1"/>
      <c r="O108" s="2"/>
      <c r="P108" s="1"/>
      <c r="Q108" s="1"/>
      <c r="R108" s="1"/>
    </row>
    <row r="109" spans="2:18">
      <c r="B109" s="1"/>
      <c r="C109" s="1"/>
      <c r="D109" s="1"/>
      <c r="E109" s="1"/>
      <c r="F109" s="1"/>
      <c r="G109" s="1"/>
      <c r="H109" s="1"/>
      <c r="I109" s="2"/>
      <c r="J109" s="2"/>
      <c r="K109" s="2"/>
      <c r="L109" s="1"/>
      <c r="M109" s="1"/>
      <c r="N109" s="1"/>
      <c r="O109" s="2"/>
      <c r="P109" s="1"/>
      <c r="Q109" s="1"/>
      <c r="R109" s="1"/>
    </row>
    <row r="110" spans="2:18">
      <c r="B110" s="1"/>
      <c r="C110" s="1"/>
      <c r="D110" s="1"/>
      <c r="E110" s="1"/>
      <c r="F110" s="1"/>
      <c r="G110" s="1"/>
      <c r="H110" s="1"/>
      <c r="I110" s="2"/>
      <c r="J110" s="2"/>
      <c r="K110" s="2"/>
      <c r="L110" s="1"/>
      <c r="M110" s="1"/>
      <c r="N110" s="1"/>
      <c r="O110" s="2"/>
      <c r="P110" s="1"/>
      <c r="Q110" s="1"/>
      <c r="R110" s="1"/>
    </row>
    <row r="111" spans="2:18">
      <c r="B111" s="1"/>
      <c r="C111" s="1"/>
      <c r="D111" s="1"/>
      <c r="E111" s="1"/>
      <c r="F111" s="1"/>
      <c r="G111" s="1"/>
      <c r="H111" s="1"/>
      <c r="I111" s="2"/>
      <c r="J111" s="2"/>
      <c r="K111" s="2"/>
      <c r="L111" s="1"/>
      <c r="M111" s="1"/>
      <c r="N111" s="1"/>
      <c r="O111" s="2"/>
      <c r="P111" s="1"/>
      <c r="Q111" s="1"/>
      <c r="R111" s="1"/>
    </row>
    <row r="112" spans="2:18">
      <c r="B112" s="1"/>
      <c r="C112" s="1"/>
      <c r="D112" s="1"/>
      <c r="E112" s="1"/>
      <c r="F112" s="1"/>
      <c r="G112" s="1"/>
      <c r="H112" s="1"/>
      <c r="I112" s="2"/>
      <c r="J112" s="2"/>
      <c r="K112" s="2"/>
      <c r="L112" s="1"/>
      <c r="M112" s="1"/>
      <c r="N112" s="1"/>
      <c r="O112" s="2"/>
      <c r="P112" s="1"/>
      <c r="Q112" s="1"/>
      <c r="R112" s="1"/>
    </row>
    <row r="113" spans="2:18">
      <c r="B113" s="1"/>
      <c r="C113" s="1"/>
      <c r="D113" s="1"/>
      <c r="E113" s="1"/>
      <c r="F113" s="1"/>
      <c r="G113" s="1"/>
      <c r="H113" s="1"/>
      <c r="I113" s="2"/>
      <c r="J113" s="2"/>
      <c r="K113" s="2"/>
      <c r="L113" s="1"/>
      <c r="M113" s="1"/>
      <c r="N113" s="1"/>
      <c r="O113" s="2"/>
      <c r="P113" s="1"/>
      <c r="Q113" s="1"/>
      <c r="R113" s="1"/>
    </row>
    <row r="114" spans="2:18">
      <c r="B114" s="1"/>
      <c r="C114" s="1"/>
      <c r="D114" s="1"/>
      <c r="E114" s="1"/>
      <c r="F114" s="1"/>
      <c r="G114" s="1"/>
      <c r="H114" s="1"/>
      <c r="I114" s="2"/>
      <c r="J114" s="2"/>
      <c r="K114" s="2"/>
      <c r="L114" s="1"/>
      <c r="M114" s="1"/>
      <c r="N114" s="1"/>
      <c r="O114" s="2"/>
      <c r="P114" s="1"/>
      <c r="Q114" s="1"/>
      <c r="R114" s="1"/>
    </row>
    <row r="115" spans="2:18">
      <c r="B115" s="1"/>
      <c r="C115" s="1"/>
      <c r="D115" s="1"/>
      <c r="E115" s="1"/>
      <c r="F115" s="1"/>
      <c r="G115" s="1"/>
      <c r="H115" s="1"/>
      <c r="I115" s="2"/>
      <c r="J115" s="2"/>
      <c r="K115" s="2"/>
      <c r="L115" s="1"/>
      <c r="M115" s="1"/>
      <c r="N115" s="1"/>
      <c r="O115" s="2"/>
      <c r="P115" s="1"/>
      <c r="Q115" s="1"/>
      <c r="R115" s="1"/>
    </row>
    <row r="116" spans="2:18">
      <c r="B116" s="1"/>
      <c r="C116" s="1"/>
      <c r="D116" s="1"/>
      <c r="E116" s="1"/>
      <c r="F116" s="1"/>
      <c r="G116" s="1"/>
      <c r="H116" s="1"/>
      <c r="I116" s="2"/>
      <c r="J116" s="2"/>
      <c r="K116" s="2"/>
      <c r="L116" s="1"/>
      <c r="M116" s="1"/>
      <c r="N116" s="1"/>
      <c r="O116" s="2"/>
      <c r="P116" s="1"/>
      <c r="Q116" s="1"/>
      <c r="R116" s="1"/>
    </row>
    <row r="117" spans="2:18">
      <c r="B117" s="1"/>
      <c r="C117" s="1"/>
      <c r="D117" s="1"/>
      <c r="E117" s="1"/>
      <c r="F117" s="1"/>
      <c r="G117" s="1"/>
      <c r="H117" s="1"/>
      <c r="I117" s="2"/>
      <c r="J117" s="2"/>
      <c r="K117" s="2"/>
      <c r="L117" s="1"/>
      <c r="M117" s="1"/>
      <c r="N117" s="1"/>
      <c r="O117" s="2"/>
      <c r="P117" s="1"/>
      <c r="Q117" s="1"/>
      <c r="R117" s="1"/>
    </row>
    <row r="118" spans="2:18">
      <c r="B118" s="1"/>
      <c r="C118" s="1"/>
      <c r="D118" s="1"/>
      <c r="E118" s="1"/>
      <c r="F118" s="1"/>
      <c r="G118" s="1"/>
      <c r="H118" s="1"/>
      <c r="I118" s="2"/>
      <c r="J118" s="2"/>
      <c r="K118" s="2"/>
      <c r="L118" s="1"/>
      <c r="M118" s="1"/>
      <c r="N118" s="1"/>
      <c r="O118" s="2"/>
      <c r="P118" s="1"/>
      <c r="Q118" s="1"/>
      <c r="R118" s="1"/>
    </row>
    <row r="119" spans="2:18">
      <c r="B119" s="1"/>
      <c r="C119" s="1"/>
      <c r="D119" s="1"/>
      <c r="E119" s="1"/>
      <c r="F119" s="1"/>
      <c r="G119" s="1"/>
      <c r="H119" s="1"/>
      <c r="I119" s="2"/>
      <c r="J119" s="2"/>
      <c r="K119" s="2"/>
      <c r="L119" s="1"/>
      <c r="M119" s="1"/>
      <c r="N119" s="1"/>
      <c r="O119" s="2"/>
      <c r="P119" s="1"/>
      <c r="Q119" s="1"/>
      <c r="R119" s="1"/>
    </row>
  </sheetData>
  <mergeCells count="25">
    <mergeCell ref="F13:J13"/>
    <mergeCell ref="F14:J14"/>
    <mergeCell ref="F15:J15"/>
    <mergeCell ref="K13:M13"/>
    <mergeCell ref="Q7:R7"/>
    <mergeCell ref="K14:M14"/>
    <mergeCell ref="K15:M15"/>
    <mergeCell ref="O13:Q13"/>
    <mergeCell ref="O14:Q14"/>
    <mergeCell ref="O15:Q15"/>
    <mergeCell ref="C9:J9"/>
    <mergeCell ref="C11:J11"/>
    <mergeCell ref="C10:J10"/>
    <mergeCell ref="A1:D4"/>
    <mergeCell ref="A5:D7"/>
    <mergeCell ref="E5:R6"/>
    <mergeCell ref="C8:J8"/>
    <mergeCell ref="C12:J12"/>
    <mergeCell ref="P1:R2"/>
    <mergeCell ref="P3:R4"/>
    <mergeCell ref="E1:O2"/>
    <mergeCell ref="E3:O4"/>
    <mergeCell ref="O7:P7"/>
    <mergeCell ref="E7:L7"/>
    <mergeCell ref="M7:N7"/>
  </mergeCells>
  <printOptions horizontalCentered="1"/>
  <pageMargins left="0.39370078740157483" right="0.39370078740157483" top="0.98425196850393704" bottom="0.39370078740157483" header="0" footer="0"/>
  <pageSetup scale="59" fitToWidth="0" fitToHeight="0" orientation="portrait" r:id="rId1"/>
  <headerFooter>
    <oddFooter>&amp;L&amp;6ESTE DOCUMENTO ES PROPIEDAD DE YPFB TRANSPORTE S.A. Y NO PODRÁ SER REPRODUCIDO O UTILIZADO PARA CUALQUIER FINALIDAD DIFERENTE DE AQUELLA PARA LA QUE HA SIDO SUMINISTRADO.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2"/>
  <sheetViews>
    <sheetView showGridLines="0" topLeftCell="A15" zoomScale="145" zoomScaleNormal="145" zoomScaleSheetLayoutView="115" zoomScalePageLayoutView="115" workbookViewId="0">
      <selection activeCell="K31" sqref="K31"/>
    </sheetView>
  </sheetViews>
  <sheetFormatPr baseColWidth="10" defaultColWidth="10.88671875" defaultRowHeight="13.2"/>
  <cols>
    <col min="1" max="7" width="8.88671875" style="22" customWidth="1"/>
    <col min="8" max="8" width="8.88671875" style="35" customWidth="1"/>
    <col min="9" max="9" width="10.5546875" style="35" customWidth="1"/>
    <col min="10" max="10" width="8.88671875" style="35" customWidth="1"/>
    <col min="11" max="11" width="8.44140625" style="22" customWidth="1"/>
    <col min="12" max="12" width="12.109375" style="22" customWidth="1"/>
    <col min="13" max="13" width="15.109375" style="22" customWidth="1"/>
    <col min="14" max="14" width="3.5546875" style="22" customWidth="1"/>
    <col min="15" max="16" width="10.88671875" style="22"/>
    <col min="17" max="17" width="11.109375" style="22" bestFit="1" customWidth="1"/>
    <col min="18" max="20" width="10.88671875" style="22"/>
    <col min="21" max="21" width="8.44140625" style="22" customWidth="1"/>
    <col min="22" max="16384" width="10.88671875" style="22"/>
  </cols>
  <sheetData>
    <row r="1" spans="1:21" s="24" customFormat="1" ht="15" customHeight="1">
      <c r="A1" s="148"/>
      <c r="B1" s="148"/>
      <c r="C1" s="148"/>
      <c r="D1" s="149" t="e">
        <f>#REF!</f>
        <v>#REF!</v>
      </c>
      <c r="E1" s="149"/>
      <c r="F1" s="149"/>
      <c r="G1" s="149"/>
      <c r="H1" s="149"/>
      <c r="I1" s="149"/>
      <c r="J1" s="149"/>
      <c r="K1" s="132"/>
      <c r="L1" s="132"/>
      <c r="M1" s="132"/>
    </row>
    <row r="2" spans="1:21" s="24" customFormat="1" ht="15" customHeight="1">
      <c r="A2" s="148"/>
      <c r="B2" s="148"/>
      <c r="C2" s="148"/>
      <c r="D2" s="149"/>
      <c r="E2" s="149"/>
      <c r="F2" s="149"/>
      <c r="G2" s="149"/>
      <c r="H2" s="149"/>
      <c r="I2" s="149"/>
      <c r="J2" s="149"/>
      <c r="K2" s="132"/>
      <c r="L2" s="132"/>
      <c r="M2" s="132"/>
    </row>
    <row r="3" spans="1:21" s="24" customFormat="1" ht="15" customHeight="1">
      <c r="A3" s="148"/>
      <c r="B3" s="148"/>
      <c r="C3" s="148"/>
      <c r="D3" s="132" t="e">
        <f>#REF!</f>
        <v>#REF!</v>
      </c>
      <c r="E3" s="132"/>
      <c r="F3" s="132"/>
      <c r="G3" s="132"/>
      <c r="H3" s="132"/>
      <c r="I3" s="132"/>
      <c r="J3" s="132"/>
      <c r="K3" s="142" t="s">
        <v>55</v>
      </c>
      <c r="L3" s="143"/>
      <c r="M3" s="144"/>
      <c r="S3" s="24">
        <v>1000</v>
      </c>
    </row>
    <row r="4" spans="1:21" s="24" customFormat="1" ht="15" customHeight="1">
      <c r="A4" s="148"/>
      <c r="B4" s="148"/>
      <c r="C4" s="148"/>
      <c r="D4" s="132"/>
      <c r="E4" s="132"/>
      <c r="F4" s="132"/>
      <c r="G4" s="132"/>
      <c r="H4" s="132"/>
      <c r="I4" s="132"/>
      <c r="J4" s="132"/>
      <c r="K4" s="145"/>
      <c r="L4" s="146"/>
      <c r="M4" s="147"/>
      <c r="S4" s="24">
        <v>500</v>
      </c>
    </row>
    <row r="5" spans="1:21" s="24" customFormat="1" ht="15" customHeight="1">
      <c r="A5" s="126"/>
      <c r="B5" s="127"/>
      <c r="C5" s="128"/>
      <c r="D5" s="132" t="e">
        <f>#REF!</f>
        <v>#REF!</v>
      </c>
      <c r="E5" s="132"/>
      <c r="F5" s="132"/>
      <c r="G5" s="132"/>
      <c r="H5" s="132"/>
      <c r="I5" s="132"/>
      <c r="J5" s="132"/>
      <c r="K5" s="132"/>
      <c r="L5" s="132"/>
      <c r="M5" s="132"/>
      <c r="S5" s="24">
        <v>500</v>
      </c>
    </row>
    <row r="6" spans="1:21" s="24" customFormat="1" ht="15" customHeight="1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S6" s="24">
        <v>5000</v>
      </c>
    </row>
    <row r="7" spans="1:21" ht="20.100000000000001" customHeight="1">
      <c r="A7" s="137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9"/>
    </row>
    <row r="8" spans="1:21" customFormat="1" ht="27.6">
      <c r="A8" s="23" t="s">
        <v>0</v>
      </c>
      <c r="B8" s="140" t="s">
        <v>1</v>
      </c>
      <c r="C8" s="140"/>
      <c r="D8" s="140"/>
      <c r="E8" s="140"/>
      <c r="F8" s="140"/>
      <c r="G8" s="140"/>
      <c r="H8" s="140"/>
      <c r="I8" s="140"/>
      <c r="J8" s="23" t="s">
        <v>2</v>
      </c>
      <c r="K8" s="23" t="s">
        <v>3</v>
      </c>
      <c r="L8" s="23" t="s">
        <v>6</v>
      </c>
      <c r="M8" s="23" t="s">
        <v>4</v>
      </c>
      <c r="U8" s="47" t="s">
        <v>3</v>
      </c>
    </row>
    <row r="9" spans="1:21" customFormat="1" ht="12.6" customHeight="1">
      <c r="A9" s="46" t="s">
        <v>7</v>
      </c>
      <c r="B9" s="136" t="s">
        <v>86</v>
      </c>
      <c r="C9" s="136"/>
      <c r="D9" s="136"/>
      <c r="E9" s="136"/>
      <c r="F9" s="136"/>
      <c r="G9" s="136"/>
      <c r="H9" s="136"/>
      <c r="I9" s="136"/>
      <c r="J9" s="46"/>
      <c r="K9" s="46"/>
      <c r="L9" s="48"/>
      <c r="M9" s="48"/>
      <c r="U9" s="43"/>
    </row>
    <row r="10" spans="1:21" customFormat="1" ht="12.6" customHeight="1">
      <c r="A10" s="44" t="s">
        <v>8</v>
      </c>
      <c r="B10" s="133" t="s">
        <v>144</v>
      </c>
      <c r="C10" s="133"/>
      <c r="D10" s="133"/>
      <c r="E10" s="133"/>
      <c r="F10" s="133"/>
      <c r="G10" s="133"/>
      <c r="H10" s="133"/>
      <c r="I10" s="133"/>
      <c r="J10" s="44" t="s">
        <v>10</v>
      </c>
      <c r="K10" s="37">
        <v>1</v>
      </c>
      <c r="L10" s="45">
        <v>164941.29</v>
      </c>
      <c r="M10" s="45">
        <f>ROUND(K10*L10,2)</f>
        <v>164941.29</v>
      </c>
      <c r="N10" s="17"/>
      <c r="O10" s="57">
        <v>103778.2462826079</v>
      </c>
      <c r="P10" s="56">
        <f>+K10</f>
        <v>1</v>
      </c>
      <c r="Q10" s="58">
        <f>ROUND(P10*O10,2)</f>
        <v>103778.25</v>
      </c>
      <c r="R10" s="58">
        <v>103778.2462826079</v>
      </c>
      <c r="S10" s="58">
        <f>R10-Q10</f>
        <v>-3.7173921009525657E-3</v>
      </c>
      <c r="U10" s="37">
        <v>1</v>
      </c>
    </row>
    <row r="11" spans="1:21" s="17" customFormat="1" ht="13.8">
      <c r="A11" s="25" t="s">
        <v>13</v>
      </c>
      <c r="B11" s="136" t="s">
        <v>87</v>
      </c>
      <c r="C11" s="136"/>
      <c r="D11" s="136"/>
      <c r="E11" s="136"/>
      <c r="F11" s="136"/>
      <c r="G11" s="136"/>
      <c r="H11" s="136"/>
      <c r="I11" s="136"/>
      <c r="J11" s="25"/>
      <c r="K11" s="25"/>
      <c r="L11" s="26"/>
      <c r="M11" s="26"/>
      <c r="U11" s="46"/>
    </row>
    <row r="12" spans="1:21" s="17" customFormat="1" ht="12" customHeight="1">
      <c r="A12" s="37" t="s">
        <v>14</v>
      </c>
      <c r="B12" s="133" t="s">
        <v>9</v>
      </c>
      <c r="C12" s="133"/>
      <c r="D12" s="133"/>
      <c r="E12" s="133"/>
      <c r="F12" s="133"/>
      <c r="G12" s="133"/>
      <c r="H12" s="133"/>
      <c r="I12" s="133"/>
      <c r="J12" s="37" t="s">
        <v>10</v>
      </c>
      <c r="K12" s="37">
        <v>1</v>
      </c>
      <c r="L12" s="45">
        <v>305698.52</v>
      </c>
      <c r="M12" s="45">
        <f t="shared" ref="M12:M18" si="0">ROUND(K12*L12,2)</f>
        <v>305698.52</v>
      </c>
      <c r="O12" s="57">
        <v>277153.52</v>
      </c>
      <c r="P12" s="56">
        <f t="shared" ref="P12:P18" si="1">+K12</f>
        <v>1</v>
      </c>
      <c r="Q12" s="58">
        <f t="shared" ref="Q12:Q18" si="2">ROUND(P12*O12,2)</f>
        <v>277153.52</v>
      </c>
      <c r="R12" s="58">
        <v>277153.52151923021</v>
      </c>
      <c r="S12" s="58">
        <f t="shared" ref="S12:S18" si="3">R12-Q12</f>
        <v>1.5192301943898201E-3</v>
      </c>
      <c r="U12" s="37">
        <v>1</v>
      </c>
    </row>
    <row r="13" spans="1:21" s="17" customFormat="1" ht="12.75" customHeight="1">
      <c r="A13" s="37" t="s">
        <v>27</v>
      </c>
      <c r="B13" s="133" t="s">
        <v>11</v>
      </c>
      <c r="C13" s="133"/>
      <c r="D13" s="133"/>
      <c r="E13" s="133"/>
      <c r="F13" s="133"/>
      <c r="G13" s="133"/>
      <c r="H13" s="133"/>
      <c r="I13" s="133"/>
      <c r="J13" s="37" t="s">
        <v>10</v>
      </c>
      <c r="K13" s="37">
        <v>1</v>
      </c>
      <c r="L13" s="45">
        <v>112368.62</v>
      </c>
      <c r="M13" s="45">
        <f t="shared" si="0"/>
        <v>112368.62</v>
      </c>
      <c r="O13" s="57">
        <v>67587.97</v>
      </c>
      <c r="P13" s="56">
        <f t="shared" si="1"/>
        <v>1</v>
      </c>
      <c r="Q13" s="58">
        <f t="shared" si="2"/>
        <v>67587.97</v>
      </c>
      <c r="R13" s="58">
        <v>67587.96595126552</v>
      </c>
      <c r="S13" s="58">
        <f t="shared" si="3"/>
        <v>-4.0487344813300297E-3</v>
      </c>
      <c r="U13" s="37">
        <v>1</v>
      </c>
    </row>
    <row r="14" spans="1:21" s="17" customFormat="1" ht="12.75" customHeight="1">
      <c r="A14" s="37" t="s">
        <v>34</v>
      </c>
      <c r="B14" s="150" t="s">
        <v>155</v>
      </c>
      <c r="C14" s="151"/>
      <c r="D14" s="151"/>
      <c r="E14" s="151"/>
      <c r="F14" s="151"/>
      <c r="G14" s="151"/>
      <c r="H14" s="151"/>
      <c r="I14" s="152"/>
      <c r="J14" s="37" t="s">
        <v>10</v>
      </c>
      <c r="K14" s="37">
        <v>1</v>
      </c>
      <c r="L14" s="45">
        <v>1626951.04</v>
      </c>
      <c r="M14" s="45">
        <f t="shared" si="0"/>
        <v>1626951.04</v>
      </c>
      <c r="O14" s="57">
        <v>1156040.73</v>
      </c>
      <c r="P14" s="56">
        <f t="shared" si="1"/>
        <v>1</v>
      </c>
      <c r="Q14" s="58">
        <f t="shared" si="2"/>
        <v>1156040.73</v>
      </c>
      <c r="R14" s="58">
        <v>1156040.7299205058</v>
      </c>
      <c r="S14" s="58">
        <f t="shared" si="3"/>
        <v>-7.9494202509522438E-5</v>
      </c>
      <c r="U14" s="37">
        <v>1</v>
      </c>
    </row>
    <row r="15" spans="1:21" s="17" customFormat="1" ht="12.75" customHeight="1">
      <c r="A15" s="37" t="s">
        <v>42</v>
      </c>
      <c r="B15" s="150" t="s">
        <v>160</v>
      </c>
      <c r="C15" s="151"/>
      <c r="D15" s="151"/>
      <c r="E15" s="151"/>
      <c r="F15" s="151"/>
      <c r="G15" s="151"/>
      <c r="H15" s="151"/>
      <c r="I15" s="152"/>
      <c r="J15" s="37" t="s">
        <v>10</v>
      </c>
      <c r="K15" s="37">
        <v>1</v>
      </c>
      <c r="L15" s="45">
        <v>372905.64</v>
      </c>
      <c r="M15" s="45">
        <f t="shared" si="0"/>
        <v>372905.64</v>
      </c>
      <c r="O15" s="57">
        <v>247231.37</v>
      </c>
      <c r="P15" s="56">
        <f t="shared" si="1"/>
        <v>1</v>
      </c>
      <c r="Q15" s="58">
        <f t="shared" si="2"/>
        <v>247231.37</v>
      </c>
      <c r="R15" s="58">
        <v>247231.37428218799</v>
      </c>
      <c r="S15" s="58">
        <f t="shared" si="3"/>
        <v>4.2821879906114191E-3</v>
      </c>
      <c r="U15" s="37">
        <v>1</v>
      </c>
    </row>
    <row r="16" spans="1:21" s="17" customFormat="1" ht="12.75" customHeight="1">
      <c r="A16" s="37" t="s">
        <v>152</v>
      </c>
      <c r="B16" s="133" t="s">
        <v>12</v>
      </c>
      <c r="C16" s="133"/>
      <c r="D16" s="133"/>
      <c r="E16" s="133"/>
      <c r="F16" s="133"/>
      <c r="G16" s="133"/>
      <c r="H16" s="133"/>
      <c r="I16" s="133"/>
      <c r="J16" s="37" t="s">
        <v>10</v>
      </c>
      <c r="K16" s="37">
        <v>1</v>
      </c>
      <c r="L16" s="45">
        <v>297912.49</v>
      </c>
      <c r="M16" s="45">
        <f t="shared" si="0"/>
        <v>297912.49</v>
      </c>
      <c r="O16" s="57">
        <v>176196.76</v>
      </c>
      <c r="P16" s="56">
        <f t="shared" si="1"/>
        <v>1</v>
      </c>
      <c r="Q16" s="58">
        <f t="shared" si="2"/>
        <v>176196.76</v>
      </c>
      <c r="R16" s="58">
        <v>176196.76495770027</v>
      </c>
      <c r="S16" s="58">
        <f t="shared" si="3"/>
        <v>4.9577002646401525E-3</v>
      </c>
      <c r="U16" s="37">
        <v>1</v>
      </c>
    </row>
    <row r="17" spans="1:21" s="17" customFormat="1" ht="12.75" customHeight="1">
      <c r="A17" s="37" t="s">
        <v>153</v>
      </c>
      <c r="B17" s="150" t="s">
        <v>156</v>
      </c>
      <c r="C17" s="151"/>
      <c r="D17" s="151"/>
      <c r="E17" s="151"/>
      <c r="F17" s="151"/>
      <c r="G17" s="151"/>
      <c r="H17" s="151"/>
      <c r="I17" s="152"/>
      <c r="J17" s="37" t="s">
        <v>157</v>
      </c>
      <c r="K17" s="40">
        <v>10000</v>
      </c>
      <c r="L17" s="45">
        <v>0.67</v>
      </c>
      <c r="M17" s="45">
        <f t="shared" si="0"/>
        <v>6700</v>
      </c>
      <c r="O17" s="57">
        <v>0.67</v>
      </c>
      <c r="P17" s="56">
        <f t="shared" si="1"/>
        <v>10000</v>
      </c>
      <c r="Q17" s="58">
        <f t="shared" si="2"/>
        <v>6700</v>
      </c>
      <c r="R17" s="58">
        <v>6667.7038580243898</v>
      </c>
      <c r="S17" s="58">
        <f t="shared" si="3"/>
        <v>-32.296141975610226</v>
      </c>
      <c r="U17" s="40">
        <v>10000</v>
      </c>
    </row>
    <row r="18" spans="1:21" s="17" customFormat="1" ht="12.75" customHeight="1">
      <c r="A18" s="37" t="s">
        <v>154</v>
      </c>
      <c r="B18" s="150" t="s">
        <v>161</v>
      </c>
      <c r="C18" s="151"/>
      <c r="D18" s="151"/>
      <c r="E18" s="151"/>
      <c r="F18" s="151"/>
      <c r="G18" s="151"/>
      <c r="H18" s="151"/>
      <c r="I18" s="152"/>
      <c r="J18" s="37" t="s">
        <v>10</v>
      </c>
      <c r="K18" s="37">
        <v>1</v>
      </c>
      <c r="L18" s="45">
        <v>130437.56</v>
      </c>
      <c r="M18" s="45">
        <f t="shared" si="0"/>
        <v>130437.56</v>
      </c>
      <c r="O18" s="57">
        <v>93738.559999999998</v>
      </c>
      <c r="P18" s="56">
        <f t="shared" si="1"/>
        <v>1</v>
      </c>
      <c r="Q18" s="58">
        <f t="shared" si="2"/>
        <v>93738.559999999998</v>
      </c>
      <c r="R18" s="58">
        <v>93738.556502897467</v>
      </c>
      <c r="S18" s="58">
        <f t="shared" si="3"/>
        <v>-3.4971025306731462E-3</v>
      </c>
      <c r="U18" s="37">
        <v>1</v>
      </c>
    </row>
    <row r="19" spans="1:21" s="17" customFormat="1" ht="12.75" customHeight="1">
      <c r="A19" s="25" t="s">
        <v>67</v>
      </c>
      <c r="B19" s="136" t="s">
        <v>88</v>
      </c>
      <c r="C19" s="136"/>
      <c r="D19" s="136"/>
      <c r="E19" s="136"/>
      <c r="F19" s="136"/>
      <c r="G19" s="136"/>
      <c r="H19" s="136"/>
      <c r="I19" s="136"/>
      <c r="J19" s="25"/>
      <c r="K19" s="25"/>
      <c r="L19" s="26"/>
      <c r="M19" s="26"/>
      <c r="U19" s="46"/>
    </row>
    <row r="20" spans="1:21" s="17" customFormat="1" ht="12.75" customHeight="1">
      <c r="A20" s="28" t="s">
        <v>68</v>
      </c>
      <c r="B20" s="134" t="s">
        <v>15</v>
      </c>
      <c r="C20" s="134"/>
      <c r="D20" s="134"/>
      <c r="E20" s="134"/>
      <c r="F20" s="134"/>
      <c r="G20" s="134"/>
      <c r="H20" s="134"/>
      <c r="I20" s="134"/>
      <c r="J20" s="28"/>
      <c r="K20" s="28"/>
      <c r="L20" s="29"/>
      <c r="M20" s="29"/>
      <c r="U20" s="28"/>
    </row>
    <row r="21" spans="1:21" s="17" customFormat="1" ht="13.8">
      <c r="A21" s="27" t="s">
        <v>47</v>
      </c>
      <c r="B21" s="133" t="s">
        <v>16</v>
      </c>
      <c r="C21" s="133"/>
      <c r="D21" s="133"/>
      <c r="E21" s="133"/>
      <c r="F21" s="133"/>
      <c r="G21" s="133"/>
      <c r="H21" s="133"/>
      <c r="I21" s="133"/>
      <c r="J21" s="37" t="s">
        <v>5</v>
      </c>
      <c r="K21" s="38">
        <v>17956.63</v>
      </c>
      <c r="L21" s="45">
        <v>7.55</v>
      </c>
      <c r="M21" s="45">
        <f>ROUND(K21*L21,2)</f>
        <v>135572.56</v>
      </c>
      <c r="O21" s="57">
        <v>5.35</v>
      </c>
      <c r="P21" s="56">
        <f t="shared" ref="P21:P29" si="4">+K21</f>
        <v>17956.63</v>
      </c>
      <c r="Q21" s="58">
        <f>ROUND(P21*O21,2)</f>
        <v>96067.97</v>
      </c>
      <c r="R21" s="58">
        <v>96096.841221543611</v>
      </c>
      <c r="S21" s="58">
        <f t="shared" ref="S21:S38" si="5">R21-Q21</f>
        <v>28.871221543609863</v>
      </c>
      <c r="U21" s="38">
        <v>17934</v>
      </c>
    </row>
    <row r="22" spans="1:21" s="17" customFormat="1" ht="13.8">
      <c r="A22" s="27" t="s">
        <v>48</v>
      </c>
      <c r="B22" s="133" t="s">
        <v>100</v>
      </c>
      <c r="C22" s="133"/>
      <c r="D22" s="133"/>
      <c r="E22" s="133"/>
      <c r="F22" s="133"/>
      <c r="G22" s="133"/>
      <c r="H22" s="133"/>
      <c r="I22" s="133"/>
      <c r="J22" s="37" t="s">
        <v>5</v>
      </c>
      <c r="K22" s="38">
        <v>16756.63</v>
      </c>
      <c r="L22" s="45">
        <v>31.25</v>
      </c>
      <c r="M22" s="45">
        <f>ROUND(K22*L22,2)</f>
        <v>523644.69</v>
      </c>
      <c r="O22" s="57">
        <v>16.7</v>
      </c>
      <c r="P22" s="56">
        <f t="shared" si="4"/>
        <v>16756.63</v>
      </c>
      <c r="Q22" s="58">
        <f>ROUND(P22*O22,2)</f>
        <v>279835.71999999997</v>
      </c>
      <c r="R22" s="58">
        <v>279911.23557243706</v>
      </c>
      <c r="S22" s="58">
        <f t="shared" si="5"/>
        <v>75.515572437085211</v>
      </c>
      <c r="U22" s="38">
        <f>+U21-U23</f>
        <v>16734</v>
      </c>
    </row>
    <row r="23" spans="1:21" s="17" customFormat="1" ht="13.8">
      <c r="A23" s="27" t="s">
        <v>49</v>
      </c>
      <c r="B23" s="133" t="s">
        <v>163</v>
      </c>
      <c r="C23" s="133"/>
      <c r="D23" s="133"/>
      <c r="E23" s="133"/>
      <c r="F23" s="133"/>
      <c r="G23" s="133"/>
      <c r="H23" s="133"/>
      <c r="I23" s="133"/>
      <c r="J23" s="37" t="s">
        <v>5</v>
      </c>
      <c r="K23" s="38">
        <v>1200</v>
      </c>
      <c r="L23" s="45">
        <v>76.959999999999994</v>
      </c>
      <c r="M23" s="45">
        <f>ROUND(K23*L23,2)</f>
        <v>92352</v>
      </c>
      <c r="O23" s="57">
        <v>41.62</v>
      </c>
      <c r="P23" s="56">
        <f t="shared" si="4"/>
        <v>1200</v>
      </c>
      <c r="Q23" s="58">
        <f>ROUND(P23*O23,2)</f>
        <v>49944</v>
      </c>
      <c r="R23" s="58">
        <v>49946.436024199429</v>
      </c>
      <c r="S23" s="58">
        <f t="shared" si="5"/>
        <v>2.4360241994290845</v>
      </c>
      <c r="U23" s="38">
        <v>1200</v>
      </c>
    </row>
    <row r="24" spans="1:21" s="17" customFormat="1" ht="13.8">
      <c r="A24" s="37" t="s">
        <v>50</v>
      </c>
      <c r="B24" s="150" t="s">
        <v>101</v>
      </c>
      <c r="C24" s="151"/>
      <c r="D24" s="151"/>
      <c r="E24" s="151"/>
      <c r="F24" s="151"/>
      <c r="G24" s="151"/>
      <c r="H24" s="151"/>
      <c r="I24" s="151"/>
      <c r="J24" s="50"/>
      <c r="K24" s="50"/>
      <c r="L24" s="51"/>
      <c r="M24" s="52"/>
      <c r="U24" s="50"/>
    </row>
    <row r="25" spans="1:21" s="17" customFormat="1" ht="13.8">
      <c r="A25" s="49" t="s">
        <v>51</v>
      </c>
      <c r="B25" s="141" t="s">
        <v>17</v>
      </c>
      <c r="C25" s="141"/>
      <c r="D25" s="141"/>
      <c r="E25" s="141"/>
      <c r="F25" s="141"/>
      <c r="G25" s="141"/>
      <c r="H25" s="141"/>
      <c r="I25" s="141"/>
      <c r="J25" s="37" t="s">
        <v>5</v>
      </c>
      <c r="K25" s="38">
        <v>1695.16</v>
      </c>
      <c r="L25" s="45">
        <v>8.69</v>
      </c>
      <c r="M25" s="45">
        <f>ROUND(K25*L25,2)</f>
        <v>14730.94</v>
      </c>
      <c r="O25" s="57">
        <v>8.02</v>
      </c>
      <c r="P25" s="56">
        <f t="shared" si="4"/>
        <v>1695.16</v>
      </c>
      <c r="Q25" s="58">
        <f>ROUND(P25*O25,2)</f>
        <v>13595.18</v>
      </c>
      <c r="R25" s="58">
        <v>13600.067734873719</v>
      </c>
      <c r="S25" s="58">
        <f t="shared" si="5"/>
        <v>4.8877348737187276</v>
      </c>
      <c r="U25" s="38">
        <v>1697</v>
      </c>
    </row>
    <row r="26" spans="1:21" s="17" customFormat="1" ht="12" customHeight="1">
      <c r="A26" s="49" t="s">
        <v>102</v>
      </c>
      <c r="B26" s="141" t="s">
        <v>18</v>
      </c>
      <c r="C26" s="141"/>
      <c r="D26" s="141"/>
      <c r="E26" s="141"/>
      <c r="F26" s="141"/>
      <c r="G26" s="141"/>
      <c r="H26" s="141"/>
      <c r="I26" s="141"/>
      <c r="J26" s="37" t="s">
        <v>5</v>
      </c>
      <c r="K26" s="38">
        <v>10689.47</v>
      </c>
      <c r="L26" s="45">
        <v>26.82</v>
      </c>
      <c r="M26" s="45">
        <f>ROUND(K26*L26,2)</f>
        <v>286691.59000000003</v>
      </c>
      <c r="O26" s="57">
        <v>19.170000000000002</v>
      </c>
      <c r="P26" s="56">
        <f t="shared" si="4"/>
        <v>10689.47</v>
      </c>
      <c r="Q26" s="58">
        <f>ROUND(P26*O26,2)</f>
        <v>204917.14</v>
      </c>
      <c r="R26" s="58">
        <v>204944.09384486164</v>
      </c>
      <c r="S26" s="58">
        <f t="shared" si="5"/>
        <v>26.953844861622201</v>
      </c>
      <c r="U26" s="38">
        <v>10665</v>
      </c>
    </row>
    <row r="27" spans="1:21" s="17" customFormat="1" ht="12.75" customHeight="1">
      <c r="A27" s="49" t="s">
        <v>103</v>
      </c>
      <c r="B27" s="141" t="s">
        <v>19</v>
      </c>
      <c r="C27" s="141"/>
      <c r="D27" s="141"/>
      <c r="E27" s="141"/>
      <c r="F27" s="141"/>
      <c r="G27" s="141"/>
      <c r="H27" s="141"/>
      <c r="I27" s="141"/>
      <c r="J27" s="37" t="s">
        <v>5</v>
      </c>
      <c r="K27" s="38">
        <v>1800</v>
      </c>
      <c r="L27" s="45">
        <v>70.11</v>
      </c>
      <c r="M27" s="45">
        <f>ROUND(K27*L27,2)</f>
        <v>126198</v>
      </c>
      <c r="O27" s="57">
        <v>46.8</v>
      </c>
      <c r="P27" s="56">
        <f t="shared" si="4"/>
        <v>1800</v>
      </c>
      <c r="Q27" s="58">
        <f>ROUND(P27*O27,2)</f>
        <v>84240</v>
      </c>
      <c r="R27" s="58">
        <v>84237.51715618516</v>
      </c>
      <c r="S27" s="58">
        <f t="shared" si="5"/>
        <v>-2.4828438148397254</v>
      </c>
      <c r="U27" s="38">
        <v>1800</v>
      </c>
    </row>
    <row r="28" spans="1:21" s="17" customFormat="1" ht="12.75" customHeight="1">
      <c r="A28" s="49" t="s">
        <v>104</v>
      </c>
      <c r="B28" s="141" t="s">
        <v>20</v>
      </c>
      <c r="C28" s="141"/>
      <c r="D28" s="141"/>
      <c r="E28" s="141"/>
      <c r="F28" s="141"/>
      <c r="G28" s="141"/>
      <c r="H28" s="141"/>
      <c r="I28" s="141"/>
      <c r="J28" s="37" t="s">
        <v>5</v>
      </c>
      <c r="K28" s="38">
        <v>3772</v>
      </c>
      <c r="L28" s="45">
        <v>9.61</v>
      </c>
      <c r="M28" s="45">
        <f>ROUND(K28*L28,2)</f>
        <v>36248.92</v>
      </c>
      <c r="O28" s="57">
        <v>6.68</v>
      </c>
      <c r="P28" s="56">
        <f t="shared" si="4"/>
        <v>3772</v>
      </c>
      <c r="Q28" s="58">
        <f>ROUND(P28*O28,2)</f>
        <v>25196.959999999999</v>
      </c>
      <c r="R28" s="58">
        <v>25208.695812625334</v>
      </c>
      <c r="S28" s="58">
        <f t="shared" si="5"/>
        <v>11.735812625334802</v>
      </c>
      <c r="U28" s="38">
        <v>3772</v>
      </c>
    </row>
    <row r="29" spans="1:21" s="17" customFormat="1" ht="12.75" customHeight="1">
      <c r="A29" s="27" t="s">
        <v>89</v>
      </c>
      <c r="B29" s="133" t="s">
        <v>62</v>
      </c>
      <c r="C29" s="133"/>
      <c r="D29" s="133"/>
      <c r="E29" s="133"/>
      <c r="F29" s="133"/>
      <c r="G29" s="133"/>
      <c r="H29" s="133"/>
      <c r="I29" s="133"/>
      <c r="J29" s="37" t="s">
        <v>5</v>
      </c>
      <c r="K29" s="38">
        <f>+K21</f>
        <v>17956.63</v>
      </c>
      <c r="L29" s="45">
        <v>18.07</v>
      </c>
      <c r="M29" s="45">
        <f>ROUND(K29*L29,2)</f>
        <v>324476.3</v>
      </c>
      <c r="N29" s="39"/>
      <c r="O29" s="57">
        <v>17.45</v>
      </c>
      <c r="P29" s="56">
        <f t="shared" si="4"/>
        <v>17956.63</v>
      </c>
      <c r="Q29" s="58">
        <f>ROUND(P29*O29,2)</f>
        <v>313343.19</v>
      </c>
      <c r="R29" s="58">
        <v>313341.56439790339</v>
      </c>
      <c r="S29" s="58">
        <f t="shared" si="5"/>
        <v>-1.6256020966102369</v>
      </c>
      <c r="U29" s="38">
        <f>+U21</f>
        <v>17934</v>
      </c>
    </row>
    <row r="30" spans="1:21" s="17" customFormat="1" ht="12.75" customHeight="1">
      <c r="A30" s="37" t="s">
        <v>90</v>
      </c>
      <c r="B30" s="150" t="s">
        <v>105</v>
      </c>
      <c r="C30" s="151"/>
      <c r="D30" s="151"/>
      <c r="E30" s="151"/>
      <c r="F30" s="151"/>
      <c r="G30" s="151"/>
      <c r="H30" s="151"/>
      <c r="I30" s="151"/>
      <c r="J30" s="50"/>
      <c r="K30" s="50"/>
      <c r="L30" s="51"/>
      <c r="M30" s="52"/>
      <c r="N30" s="39"/>
      <c r="U30" s="50"/>
    </row>
    <row r="31" spans="1:21" s="17" customFormat="1" ht="12" customHeight="1">
      <c r="A31" s="49" t="s">
        <v>106</v>
      </c>
      <c r="B31" s="141" t="s">
        <v>21</v>
      </c>
      <c r="C31" s="141"/>
      <c r="D31" s="141"/>
      <c r="E31" s="141"/>
      <c r="F31" s="141"/>
      <c r="G31" s="141"/>
      <c r="H31" s="141"/>
      <c r="I31" s="141"/>
      <c r="J31" s="37" t="s">
        <v>22</v>
      </c>
      <c r="K31" s="37">
        <v>42</v>
      </c>
      <c r="L31" s="45">
        <v>332.88</v>
      </c>
      <c r="M31" s="45">
        <f>ROUND(K31*L31,2)</f>
        <v>13980.96</v>
      </c>
      <c r="N31" s="39"/>
      <c r="O31" s="57">
        <v>297.33</v>
      </c>
      <c r="P31" s="56">
        <f t="shared" ref="P31:P38" si="6">+K31</f>
        <v>42</v>
      </c>
      <c r="Q31" s="58">
        <f t="shared" ref="Q31:Q61" si="7">ROUND(P31*O31,2)</f>
        <v>12487.86</v>
      </c>
      <c r="R31" s="58">
        <v>12487.93000846575</v>
      </c>
      <c r="S31" s="58">
        <f t="shared" si="5"/>
        <v>7.0008465749197057E-2</v>
      </c>
      <c r="U31" s="37">
        <v>42</v>
      </c>
    </row>
    <row r="32" spans="1:21" s="17" customFormat="1" ht="13.8">
      <c r="A32" s="49" t="s">
        <v>107</v>
      </c>
      <c r="B32" s="141" t="s">
        <v>23</v>
      </c>
      <c r="C32" s="141"/>
      <c r="D32" s="141"/>
      <c r="E32" s="141"/>
      <c r="F32" s="141"/>
      <c r="G32" s="141"/>
      <c r="H32" s="141"/>
      <c r="I32" s="141"/>
      <c r="J32" s="37" t="s">
        <v>22</v>
      </c>
      <c r="K32" s="37">
        <v>5</v>
      </c>
      <c r="L32" s="45">
        <v>375.55</v>
      </c>
      <c r="M32" s="45">
        <f>ROUND(K32*L32,2)</f>
        <v>1877.75</v>
      </c>
      <c r="O32" s="57">
        <v>375.69</v>
      </c>
      <c r="P32" s="56">
        <f t="shared" si="6"/>
        <v>5</v>
      </c>
      <c r="Q32" s="58">
        <f t="shared" si="7"/>
        <v>1878.45</v>
      </c>
      <c r="R32" s="58">
        <v>1878.4690136569993</v>
      </c>
      <c r="S32" s="58">
        <f t="shared" si="5"/>
        <v>1.9013656999277373E-2</v>
      </c>
      <c r="U32" s="37">
        <v>5</v>
      </c>
    </row>
    <row r="33" spans="1:21" s="17" customFormat="1" ht="13.8">
      <c r="A33" s="49" t="s">
        <v>108</v>
      </c>
      <c r="B33" s="141" t="s">
        <v>24</v>
      </c>
      <c r="C33" s="141"/>
      <c r="D33" s="141"/>
      <c r="E33" s="141"/>
      <c r="F33" s="141"/>
      <c r="G33" s="141"/>
      <c r="H33" s="141"/>
      <c r="I33" s="141"/>
      <c r="J33" s="37" t="s">
        <v>22</v>
      </c>
      <c r="K33" s="37">
        <v>120</v>
      </c>
      <c r="L33" s="45">
        <v>303.64</v>
      </c>
      <c r="M33" s="45">
        <f>ROUND(K33*L33,2)</f>
        <v>36436.800000000003</v>
      </c>
      <c r="O33" s="57">
        <v>274.05</v>
      </c>
      <c r="P33" s="56">
        <f t="shared" si="6"/>
        <v>120</v>
      </c>
      <c r="Q33" s="58">
        <f t="shared" si="7"/>
        <v>32886</v>
      </c>
      <c r="R33" s="58">
        <v>32886.469935289599</v>
      </c>
      <c r="S33" s="58">
        <f t="shared" si="5"/>
        <v>0.46993528959865216</v>
      </c>
      <c r="U33" s="37">
        <v>97</v>
      </c>
    </row>
    <row r="34" spans="1:21" s="17" customFormat="1" ht="13.8">
      <c r="A34" s="37" t="s">
        <v>91</v>
      </c>
      <c r="B34" s="150" t="s">
        <v>109</v>
      </c>
      <c r="C34" s="151"/>
      <c r="D34" s="151"/>
      <c r="E34" s="151"/>
      <c r="F34" s="151"/>
      <c r="G34" s="151"/>
      <c r="H34" s="151"/>
      <c r="I34" s="151"/>
      <c r="J34" s="50"/>
      <c r="K34" s="50"/>
      <c r="L34" s="51"/>
      <c r="M34" s="52"/>
      <c r="U34" s="50"/>
    </row>
    <row r="35" spans="1:21" s="17" customFormat="1" ht="12" customHeight="1">
      <c r="A35" s="49" t="s">
        <v>110</v>
      </c>
      <c r="B35" s="141" t="s">
        <v>56</v>
      </c>
      <c r="C35" s="141"/>
      <c r="D35" s="141"/>
      <c r="E35" s="141"/>
      <c r="F35" s="141"/>
      <c r="G35" s="141"/>
      <c r="H35" s="141"/>
      <c r="I35" s="141"/>
      <c r="J35" s="37" t="s">
        <v>22</v>
      </c>
      <c r="K35" s="37">
        <v>2</v>
      </c>
      <c r="L35" s="45">
        <v>56947.98</v>
      </c>
      <c r="M35" s="45">
        <f t="shared" ref="M35:M61" si="8">ROUND(K35*L35,2)</f>
        <v>113895.96</v>
      </c>
      <c r="O35" s="57">
        <v>46802.93</v>
      </c>
      <c r="P35" s="56">
        <f t="shared" si="6"/>
        <v>2</v>
      </c>
      <c r="Q35" s="58">
        <f t="shared" si="7"/>
        <v>93605.86</v>
      </c>
      <c r="R35" s="58">
        <v>93605.867283665284</v>
      </c>
      <c r="S35" s="58">
        <f t="shared" si="5"/>
        <v>7.2836652834666893E-3</v>
      </c>
      <c r="U35" s="37">
        <v>2</v>
      </c>
    </row>
    <row r="36" spans="1:21" s="17" customFormat="1" ht="12" customHeight="1">
      <c r="A36" s="49" t="s">
        <v>111</v>
      </c>
      <c r="B36" s="141" t="s">
        <v>57</v>
      </c>
      <c r="C36" s="141"/>
      <c r="D36" s="141"/>
      <c r="E36" s="141"/>
      <c r="F36" s="141"/>
      <c r="G36" s="141"/>
      <c r="H36" s="141"/>
      <c r="I36" s="141"/>
      <c r="J36" s="37" t="s">
        <v>22</v>
      </c>
      <c r="K36" s="37">
        <v>2</v>
      </c>
      <c r="L36" s="45">
        <v>56947.98</v>
      </c>
      <c r="M36" s="45">
        <f t="shared" si="8"/>
        <v>113895.96</v>
      </c>
      <c r="O36" s="57">
        <v>46802.93</v>
      </c>
      <c r="P36" s="56">
        <f t="shared" si="6"/>
        <v>2</v>
      </c>
      <c r="Q36" s="58">
        <f t="shared" si="7"/>
        <v>93605.86</v>
      </c>
      <c r="R36" s="58">
        <v>93605.867283665284</v>
      </c>
      <c r="S36" s="58">
        <f t="shared" si="5"/>
        <v>7.2836652834666893E-3</v>
      </c>
      <c r="U36" s="37">
        <v>2</v>
      </c>
    </row>
    <row r="37" spans="1:21" s="17" customFormat="1" ht="13.8">
      <c r="A37" s="27" t="s">
        <v>92</v>
      </c>
      <c r="B37" s="133" t="s">
        <v>25</v>
      </c>
      <c r="C37" s="133"/>
      <c r="D37" s="133"/>
      <c r="E37" s="133"/>
      <c r="F37" s="133"/>
      <c r="G37" s="133"/>
      <c r="H37" s="133"/>
      <c r="I37" s="133"/>
      <c r="J37" s="37" t="s">
        <v>10</v>
      </c>
      <c r="K37" s="37">
        <v>1</v>
      </c>
      <c r="L37" s="45">
        <v>57680.6</v>
      </c>
      <c r="M37" s="45">
        <f t="shared" si="8"/>
        <v>57680.6</v>
      </c>
      <c r="O37" s="57">
        <v>53547.66</v>
      </c>
      <c r="P37" s="56">
        <f t="shared" si="6"/>
        <v>1</v>
      </c>
      <c r="Q37" s="58">
        <f t="shared" si="7"/>
        <v>53547.66</v>
      </c>
      <c r="R37" s="58">
        <v>53547.656030059428</v>
      </c>
      <c r="S37" s="58">
        <f t="shared" si="5"/>
        <v>-3.9699405751889572E-3</v>
      </c>
      <c r="U37" s="37">
        <v>1</v>
      </c>
    </row>
    <row r="38" spans="1:21" s="17" customFormat="1" ht="12" customHeight="1">
      <c r="A38" s="27" t="s">
        <v>93</v>
      </c>
      <c r="B38" s="133" t="s">
        <v>63</v>
      </c>
      <c r="C38" s="133"/>
      <c r="D38" s="133"/>
      <c r="E38" s="133"/>
      <c r="F38" s="133"/>
      <c r="G38" s="133"/>
      <c r="H38" s="133"/>
      <c r="I38" s="133"/>
      <c r="J38" s="37" t="s">
        <v>10</v>
      </c>
      <c r="K38" s="37">
        <v>1</v>
      </c>
      <c r="L38" s="45">
        <v>37093.050000000003</v>
      </c>
      <c r="M38" s="45">
        <f t="shared" si="8"/>
        <v>37093.050000000003</v>
      </c>
      <c r="O38" s="57">
        <v>37107.620000000003</v>
      </c>
      <c r="P38" s="56">
        <f t="shared" si="6"/>
        <v>1</v>
      </c>
      <c r="Q38" s="58">
        <f t="shared" si="7"/>
        <v>37107.620000000003</v>
      </c>
      <c r="R38" s="58">
        <v>37107.620000000003</v>
      </c>
      <c r="S38" s="58">
        <f t="shared" si="5"/>
        <v>0</v>
      </c>
      <c r="U38" s="37">
        <v>1</v>
      </c>
    </row>
    <row r="39" spans="1:21" s="17" customFormat="1" ht="12" customHeight="1">
      <c r="A39" s="37" t="s">
        <v>94</v>
      </c>
      <c r="B39" s="150" t="s">
        <v>26</v>
      </c>
      <c r="C39" s="151"/>
      <c r="D39" s="151"/>
      <c r="E39" s="151"/>
      <c r="F39" s="151"/>
      <c r="G39" s="151"/>
      <c r="H39" s="151"/>
      <c r="I39" s="151"/>
      <c r="J39" s="50"/>
      <c r="K39" s="50"/>
      <c r="L39" s="51"/>
      <c r="M39" s="52"/>
      <c r="O39" s="17">
        <v>0.71489463900000005</v>
      </c>
      <c r="U39" s="50"/>
    </row>
    <row r="40" spans="1:21" s="17" customFormat="1" ht="12" customHeight="1">
      <c r="A40" s="49" t="s">
        <v>112</v>
      </c>
      <c r="B40" s="141" t="s">
        <v>71</v>
      </c>
      <c r="C40" s="141"/>
      <c r="D40" s="141"/>
      <c r="E40" s="141"/>
      <c r="F40" s="141"/>
      <c r="G40" s="141"/>
      <c r="H40" s="141"/>
      <c r="I40" s="141"/>
      <c r="J40" s="37" t="s">
        <v>72</v>
      </c>
      <c r="K40" s="40">
        <v>23315</v>
      </c>
      <c r="L40" s="45">
        <v>7</v>
      </c>
      <c r="M40" s="45">
        <f t="shared" si="8"/>
        <v>163205</v>
      </c>
      <c r="N40" s="54"/>
      <c r="O40" s="57">
        <f>+L40*$O$39</f>
        <v>5.0042624730000007</v>
      </c>
      <c r="P40" s="56">
        <f>+K40</f>
        <v>23315</v>
      </c>
      <c r="Q40" s="58">
        <f t="shared" si="7"/>
        <v>116674.38</v>
      </c>
      <c r="R40" s="123">
        <v>320667.7</v>
      </c>
      <c r="S40" s="123">
        <f>R40-SUM(Q40:Q51)</f>
        <v>4.0000000037252903E-2</v>
      </c>
      <c r="U40" s="40">
        <v>23315</v>
      </c>
    </row>
    <row r="41" spans="1:21" s="17" customFormat="1" ht="12" customHeight="1">
      <c r="A41" s="49" t="s">
        <v>113</v>
      </c>
      <c r="B41" s="141" t="s">
        <v>73</v>
      </c>
      <c r="C41" s="141"/>
      <c r="D41" s="141"/>
      <c r="E41" s="141"/>
      <c r="F41" s="141"/>
      <c r="G41" s="141"/>
      <c r="H41" s="141"/>
      <c r="I41" s="141"/>
      <c r="J41" s="37" t="s">
        <v>72</v>
      </c>
      <c r="K41" s="40">
        <v>23315</v>
      </c>
      <c r="L41" s="45">
        <v>4</v>
      </c>
      <c r="M41" s="45">
        <f t="shared" si="8"/>
        <v>93260</v>
      </c>
      <c r="O41" s="57">
        <f t="shared" ref="O41:O51" si="9">+L41*$O$39</f>
        <v>2.8595785560000002</v>
      </c>
      <c r="P41" s="56">
        <f t="shared" ref="P41:P61" si="10">+K41</f>
        <v>23315</v>
      </c>
      <c r="Q41" s="58">
        <f t="shared" si="7"/>
        <v>66671.070000000007</v>
      </c>
      <c r="R41" s="123"/>
      <c r="S41" s="124"/>
      <c r="U41" s="40">
        <v>23315</v>
      </c>
    </row>
    <row r="42" spans="1:21" s="17" customFormat="1" ht="12" customHeight="1">
      <c r="A42" s="49" t="s">
        <v>114</v>
      </c>
      <c r="B42" s="141" t="s">
        <v>74</v>
      </c>
      <c r="C42" s="141"/>
      <c r="D42" s="141"/>
      <c r="E42" s="141"/>
      <c r="F42" s="141"/>
      <c r="G42" s="141"/>
      <c r="H42" s="141"/>
      <c r="I42" s="156"/>
      <c r="J42" s="37" t="s">
        <v>75</v>
      </c>
      <c r="K42" s="53">
        <v>125</v>
      </c>
      <c r="L42" s="45">
        <v>130</v>
      </c>
      <c r="M42" s="45">
        <f t="shared" si="8"/>
        <v>16250</v>
      </c>
      <c r="O42" s="57">
        <f t="shared" si="9"/>
        <v>92.936303070000008</v>
      </c>
      <c r="P42" s="56">
        <f t="shared" si="10"/>
        <v>125</v>
      </c>
      <c r="Q42" s="58">
        <f t="shared" si="7"/>
        <v>11617.04</v>
      </c>
      <c r="R42" s="123"/>
      <c r="S42" s="124"/>
      <c r="U42" s="53">
        <v>125</v>
      </c>
    </row>
    <row r="43" spans="1:21" s="17" customFormat="1" ht="12" customHeight="1">
      <c r="A43" s="49" t="s">
        <v>115</v>
      </c>
      <c r="B43" s="141" t="s">
        <v>76</v>
      </c>
      <c r="C43" s="141"/>
      <c r="D43" s="141"/>
      <c r="E43" s="141"/>
      <c r="F43" s="141"/>
      <c r="G43" s="141"/>
      <c r="H43" s="141"/>
      <c r="I43" s="156"/>
      <c r="J43" s="37" t="s">
        <v>75</v>
      </c>
      <c r="K43" s="53">
        <v>35</v>
      </c>
      <c r="L43" s="45">
        <v>400</v>
      </c>
      <c r="M43" s="45">
        <f t="shared" si="8"/>
        <v>14000</v>
      </c>
      <c r="O43" s="57">
        <f t="shared" si="9"/>
        <v>285.95785560000002</v>
      </c>
      <c r="P43" s="56">
        <f t="shared" si="10"/>
        <v>35</v>
      </c>
      <c r="Q43" s="58">
        <f t="shared" si="7"/>
        <v>10008.52</v>
      </c>
      <c r="R43" s="123"/>
      <c r="S43" s="124"/>
      <c r="U43" s="53">
        <v>35</v>
      </c>
    </row>
    <row r="44" spans="1:21" s="17" customFormat="1" ht="12" customHeight="1">
      <c r="A44" s="49" t="s">
        <v>116</v>
      </c>
      <c r="B44" s="141" t="s">
        <v>77</v>
      </c>
      <c r="C44" s="141"/>
      <c r="D44" s="141"/>
      <c r="E44" s="141"/>
      <c r="F44" s="141"/>
      <c r="G44" s="141"/>
      <c r="H44" s="141"/>
      <c r="I44" s="156"/>
      <c r="J44" s="37" t="s">
        <v>5</v>
      </c>
      <c r="K44" s="53">
        <v>150</v>
      </c>
      <c r="L44" s="45">
        <v>19</v>
      </c>
      <c r="M44" s="45">
        <f t="shared" si="8"/>
        <v>2850</v>
      </c>
      <c r="O44" s="57">
        <f t="shared" si="9"/>
        <v>13.582998141000001</v>
      </c>
      <c r="P44" s="56">
        <f t="shared" si="10"/>
        <v>150</v>
      </c>
      <c r="Q44" s="58">
        <f t="shared" si="7"/>
        <v>2037.45</v>
      </c>
      <c r="R44" s="123"/>
      <c r="S44" s="124"/>
      <c r="U44" s="53">
        <v>150</v>
      </c>
    </row>
    <row r="45" spans="1:21" s="17" customFormat="1" ht="12" customHeight="1">
      <c r="A45" s="49" t="s">
        <v>117</v>
      </c>
      <c r="B45" s="141" t="s">
        <v>78</v>
      </c>
      <c r="C45" s="141"/>
      <c r="D45" s="141"/>
      <c r="E45" s="141"/>
      <c r="F45" s="141"/>
      <c r="G45" s="141"/>
      <c r="H45" s="141"/>
      <c r="I45" s="141"/>
      <c r="J45" s="37" t="s">
        <v>75</v>
      </c>
      <c r="K45" s="40">
        <v>15</v>
      </c>
      <c r="L45" s="45">
        <v>400.14</v>
      </c>
      <c r="M45" s="45">
        <f t="shared" si="8"/>
        <v>6002.1</v>
      </c>
      <c r="O45" s="57">
        <f t="shared" si="9"/>
        <v>286.05794084946001</v>
      </c>
      <c r="P45" s="56">
        <f t="shared" si="10"/>
        <v>15</v>
      </c>
      <c r="Q45" s="58">
        <f t="shared" si="7"/>
        <v>4290.87</v>
      </c>
      <c r="R45" s="123"/>
      <c r="S45" s="124"/>
      <c r="U45" s="40">
        <v>15</v>
      </c>
    </row>
    <row r="46" spans="1:21" s="17" customFormat="1" ht="12" customHeight="1">
      <c r="A46" s="49" t="s">
        <v>118</v>
      </c>
      <c r="B46" s="141" t="s">
        <v>79</v>
      </c>
      <c r="C46" s="141"/>
      <c r="D46" s="141"/>
      <c r="E46" s="141"/>
      <c r="F46" s="141"/>
      <c r="G46" s="141"/>
      <c r="H46" s="141"/>
      <c r="I46" s="141"/>
      <c r="J46" s="37" t="s">
        <v>75</v>
      </c>
      <c r="K46" s="40">
        <v>52</v>
      </c>
      <c r="L46" s="45">
        <v>400</v>
      </c>
      <c r="M46" s="45">
        <f t="shared" si="8"/>
        <v>20800</v>
      </c>
      <c r="O46" s="57">
        <f t="shared" si="9"/>
        <v>285.95785560000002</v>
      </c>
      <c r="P46" s="56">
        <f t="shared" si="10"/>
        <v>52</v>
      </c>
      <c r="Q46" s="58">
        <f t="shared" si="7"/>
        <v>14869.81</v>
      </c>
      <c r="R46" s="123"/>
      <c r="S46" s="124"/>
      <c r="U46" s="40">
        <v>52</v>
      </c>
    </row>
    <row r="47" spans="1:21" s="17" customFormat="1" ht="12" customHeight="1">
      <c r="A47" s="49" t="s">
        <v>119</v>
      </c>
      <c r="B47" s="141" t="s">
        <v>80</v>
      </c>
      <c r="C47" s="141"/>
      <c r="D47" s="141"/>
      <c r="E47" s="141"/>
      <c r="F47" s="141"/>
      <c r="G47" s="141"/>
      <c r="H47" s="141"/>
      <c r="I47" s="141"/>
      <c r="J47" s="37" t="s">
        <v>5</v>
      </c>
      <c r="K47" s="40">
        <v>810</v>
      </c>
      <c r="L47" s="45">
        <v>15</v>
      </c>
      <c r="M47" s="45">
        <f t="shared" si="8"/>
        <v>12150</v>
      </c>
      <c r="O47" s="57">
        <f t="shared" si="9"/>
        <v>10.723419585</v>
      </c>
      <c r="P47" s="56">
        <f t="shared" si="10"/>
        <v>810</v>
      </c>
      <c r="Q47" s="58">
        <f t="shared" si="7"/>
        <v>8685.9699999999993</v>
      </c>
      <c r="R47" s="123"/>
      <c r="S47" s="124"/>
      <c r="U47" s="40">
        <v>810</v>
      </c>
    </row>
    <row r="48" spans="1:21" s="17" customFormat="1" ht="12" customHeight="1">
      <c r="A48" s="49" t="s">
        <v>120</v>
      </c>
      <c r="B48" s="141" t="s">
        <v>81</v>
      </c>
      <c r="C48" s="141"/>
      <c r="D48" s="141"/>
      <c r="E48" s="141"/>
      <c r="F48" s="141"/>
      <c r="G48" s="141"/>
      <c r="H48" s="141"/>
      <c r="I48" s="141"/>
      <c r="J48" s="37" t="s">
        <v>75</v>
      </c>
      <c r="K48" s="40">
        <v>162</v>
      </c>
      <c r="L48" s="45">
        <v>400</v>
      </c>
      <c r="M48" s="45">
        <f t="shared" si="8"/>
        <v>64800</v>
      </c>
      <c r="O48" s="57">
        <f t="shared" si="9"/>
        <v>285.95785560000002</v>
      </c>
      <c r="P48" s="56">
        <f t="shared" si="10"/>
        <v>162</v>
      </c>
      <c r="Q48" s="58">
        <f t="shared" si="7"/>
        <v>46325.17</v>
      </c>
      <c r="R48" s="123"/>
      <c r="S48" s="124"/>
      <c r="U48" s="40">
        <v>162</v>
      </c>
    </row>
    <row r="49" spans="1:21" s="17" customFormat="1" ht="12" customHeight="1">
      <c r="A49" s="49" t="s">
        <v>121</v>
      </c>
      <c r="B49" s="141" t="s">
        <v>82</v>
      </c>
      <c r="C49" s="141"/>
      <c r="D49" s="141"/>
      <c r="E49" s="141"/>
      <c r="F49" s="141"/>
      <c r="G49" s="141"/>
      <c r="H49" s="141"/>
      <c r="I49" s="141"/>
      <c r="J49" s="37" t="s">
        <v>5</v>
      </c>
      <c r="K49" s="40">
        <v>945</v>
      </c>
      <c r="L49" s="45">
        <v>18.45</v>
      </c>
      <c r="M49" s="45">
        <f t="shared" si="8"/>
        <v>17435.25</v>
      </c>
      <c r="O49" s="57">
        <f t="shared" si="9"/>
        <v>13.18980608955</v>
      </c>
      <c r="P49" s="56">
        <f t="shared" si="10"/>
        <v>945</v>
      </c>
      <c r="Q49" s="58">
        <f t="shared" si="7"/>
        <v>12464.37</v>
      </c>
      <c r="R49" s="123"/>
      <c r="S49" s="124"/>
      <c r="U49" s="40">
        <v>945</v>
      </c>
    </row>
    <row r="50" spans="1:21" s="17" customFormat="1" ht="12" customHeight="1">
      <c r="A50" s="49" t="s">
        <v>122</v>
      </c>
      <c r="B50" s="141" t="s">
        <v>83</v>
      </c>
      <c r="C50" s="141"/>
      <c r="D50" s="141"/>
      <c r="E50" s="141"/>
      <c r="F50" s="141"/>
      <c r="G50" s="141"/>
      <c r="H50" s="141"/>
      <c r="I50" s="141"/>
      <c r="J50" s="37" t="s">
        <v>22</v>
      </c>
      <c r="K50" s="40">
        <v>54</v>
      </c>
      <c r="L50" s="45">
        <v>300</v>
      </c>
      <c r="M50" s="45">
        <f t="shared" si="8"/>
        <v>16200</v>
      </c>
      <c r="O50" s="57">
        <f t="shared" si="9"/>
        <v>214.46839170000001</v>
      </c>
      <c r="P50" s="56">
        <f t="shared" si="10"/>
        <v>54</v>
      </c>
      <c r="Q50" s="58">
        <f t="shared" si="7"/>
        <v>11581.29</v>
      </c>
      <c r="R50" s="123"/>
      <c r="S50" s="124"/>
      <c r="U50" s="40">
        <v>54</v>
      </c>
    </row>
    <row r="51" spans="1:21" s="17" customFormat="1" ht="12" customHeight="1">
      <c r="A51" s="49" t="s">
        <v>123</v>
      </c>
      <c r="B51" s="141" t="s">
        <v>84</v>
      </c>
      <c r="C51" s="141"/>
      <c r="D51" s="141"/>
      <c r="E51" s="141"/>
      <c r="F51" s="141"/>
      <c r="G51" s="141"/>
      <c r="H51" s="141"/>
      <c r="I51" s="141"/>
      <c r="J51" s="37" t="s">
        <v>75</v>
      </c>
      <c r="K51" s="40">
        <v>54</v>
      </c>
      <c r="L51" s="45">
        <v>400</v>
      </c>
      <c r="M51" s="45">
        <f t="shared" si="8"/>
        <v>21600</v>
      </c>
      <c r="O51" s="57">
        <f t="shared" si="9"/>
        <v>285.95785560000002</v>
      </c>
      <c r="P51" s="56">
        <f t="shared" si="10"/>
        <v>54</v>
      </c>
      <c r="Q51" s="58">
        <f t="shared" si="7"/>
        <v>15441.72</v>
      </c>
      <c r="R51" s="123"/>
      <c r="S51" s="124"/>
      <c r="U51" s="40">
        <v>54</v>
      </c>
    </row>
    <row r="52" spans="1:21" s="17" customFormat="1" ht="12" customHeight="1">
      <c r="A52" s="28" t="s">
        <v>69</v>
      </c>
      <c r="B52" s="134" t="s">
        <v>28</v>
      </c>
      <c r="C52" s="134"/>
      <c r="D52" s="134"/>
      <c r="E52" s="134"/>
      <c r="F52" s="134"/>
      <c r="G52" s="134"/>
      <c r="H52" s="134"/>
      <c r="I52" s="134"/>
      <c r="J52" s="28"/>
      <c r="K52" s="28"/>
      <c r="L52" s="29"/>
      <c r="M52" s="29"/>
      <c r="U52" s="28"/>
    </row>
    <row r="53" spans="1:21" s="17" customFormat="1" ht="12" customHeight="1">
      <c r="A53" s="27" t="s">
        <v>52</v>
      </c>
      <c r="B53" s="133" t="s">
        <v>29</v>
      </c>
      <c r="C53" s="133"/>
      <c r="D53" s="133"/>
      <c r="E53" s="133"/>
      <c r="F53" s="133"/>
      <c r="G53" s="133"/>
      <c r="H53" s="133"/>
      <c r="I53" s="133"/>
      <c r="J53" s="37" t="s">
        <v>5</v>
      </c>
      <c r="K53" s="38">
        <v>17956.63</v>
      </c>
      <c r="L53" s="45">
        <v>12.11</v>
      </c>
      <c r="M53" s="45">
        <f t="shared" si="8"/>
        <v>217454.79</v>
      </c>
      <c r="O53" s="57">
        <v>12.12</v>
      </c>
      <c r="P53" s="56">
        <f t="shared" si="10"/>
        <v>17956.63</v>
      </c>
      <c r="Q53" s="58">
        <f t="shared" si="7"/>
        <v>217634.36</v>
      </c>
      <c r="R53" s="58">
        <v>217546.70965169388</v>
      </c>
      <c r="S53" s="58">
        <f t="shared" ref="S53:S61" si="11">R53-Q53</f>
        <v>-87.650348306109663</v>
      </c>
      <c r="U53" s="38">
        <v>17934</v>
      </c>
    </row>
    <row r="54" spans="1:21" s="17" customFormat="1" ht="12" customHeight="1">
      <c r="A54" s="27" t="s">
        <v>53</v>
      </c>
      <c r="B54" s="133" t="s">
        <v>30</v>
      </c>
      <c r="C54" s="133"/>
      <c r="D54" s="133"/>
      <c r="E54" s="133"/>
      <c r="F54" s="133"/>
      <c r="G54" s="133"/>
      <c r="H54" s="133"/>
      <c r="I54" s="133"/>
      <c r="J54" s="37" t="s">
        <v>5</v>
      </c>
      <c r="K54" s="38">
        <f>+K53</f>
        <v>17956.63</v>
      </c>
      <c r="L54" s="45">
        <v>9.91</v>
      </c>
      <c r="M54" s="45">
        <f t="shared" si="8"/>
        <v>177950.2</v>
      </c>
      <c r="O54" s="57">
        <v>7.78</v>
      </c>
      <c r="P54" s="56">
        <f t="shared" si="10"/>
        <v>17956.63</v>
      </c>
      <c r="Q54" s="58">
        <f t="shared" si="7"/>
        <v>139702.57999999999</v>
      </c>
      <c r="R54" s="58">
        <v>139632.07967129402</v>
      </c>
      <c r="S54" s="58">
        <f t="shared" si="11"/>
        <v>-70.50032870596624</v>
      </c>
      <c r="U54" s="38">
        <f>+U53</f>
        <v>17934</v>
      </c>
    </row>
    <row r="55" spans="1:21" s="17" customFormat="1" ht="12" customHeight="1">
      <c r="A55" s="27" t="s">
        <v>54</v>
      </c>
      <c r="B55" s="133" t="s">
        <v>158</v>
      </c>
      <c r="C55" s="133"/>
      <c r="D55" s="133"/>
      <c r="E55" s="133"/>
      <c r="F55" s="133"/>
      <c r="G55" s="133"/>
      <c r="H55" s="133"/>
      <c r="I55" s="133"/>
      <c r="J55" s="37" t="s">
        <v>31</v>
      </c>
      <c r="K55" s="38">
        <v>1700</v>
      </c>
      <c r="L55" s="45">
        <v>271.95999999999998</v>
      </c>
      <c r="M55" s="45">
        <f t="shared" si="8"/>
        <v>462332</v>
      </c>
      <c r="O55" s="57">
        <v>272.07</v>
      </c>
      <c r="P55" s="56">
        <f t="shared" si="10"/>
        <v>1700</v>
      </c>
      <c r="Q55" s="58">
        <f t="shared" si="7"/>
        <v>462519</v>
      </c>
      <c r="R55" s="58">
        <v>462517.0846941499</v>
      </c>
      <c r="S55" s="58">
        <f t="shared" si="11"/>
        <v>-1.9153058500960469</v>
      </c>
      <c r="U55" s="38">
        <v>1700</v>
      </c>
    </row>
    <row r="56" spans="1:21" s="17" customFormat="1" ht="12" customHeight="1">
      <c r="A56" s="27" t="s">
        <v>95</v>
      </c>
      <c r="B56" s="133" t="s">
        <v>32</v>
      </c>
      <c r="C56" s="133"/>
      <c r="D56" s="133"/>
      <c r="E56" s="133"/>
      <c r="F56" s="133"/>
      <c r="G56" s="133"/>
      <c r="H56" s="133"/>
      <c r="I56" s="133"/>
      <c r="J56" s="37" t="s">
        <v>31</v>
      </c>
      <c r="K56" s="38">
        <f>(1700*0.2)+50</f>
        <v>390</v>
      </c>
      <c r="L56" s="45">
        <v>125.12</v>
      </c>
      <c r="M56" s="45">
        <f t="shared" si="8"/>
        <v>48796.800000000003</v>
      </c>
      <c r="O56" s="57">
        <v>125.17</v>
      </c>
      <c r="P56" s="56">
        <f t="shared" si="10"/>
        <v>390</v>
      </c>
      <c r="Q56" s="58">
        <f t="shared" si="7"/>
        <v>48816.3</v>
      </c>
      <c r="R56" s="58">
        <v>48814.441907594985</v>
      </c>
      <c r="S56" s="58">
        <f t="shared" si="11"/>
        <v>-1.8580924050183967</v>
      </c>
      <c r="U56" s="38">
        <f>(1700*0.2)+50</f>
        <v>390</v>
      </c>
    </row>
    <row r="57" spans="1:21" s="17" customFormat="1" ht="12" customHeight="1">
      <c r="A57" s="27" t="s">
        <v>96</v>
      </c>
      <c r="B57" s="133" t="s">
        <v>33</v>
      </c>
      <c r="C57" s="133"/>
      <c r="D57" s="133"/>
      <c r="E57" s="133"/>
      <c r="F57" s="133"/>
      <c r="G57" s="133"/>
      <c r="H57" s="133"/>
      <c r="I57" s="133"/>
      <c r="J57" s="37" t="s">
        <v>31</v>
      </c>
      <c r="K57" s="38">
        <f>+K55</f>
        <v>1700</v>
      </c>
      <c r="L57" s="45">
        <v>94.48</v>
      </c>
      <c r="M57" s="45">
        <f t="shared" si="8"/>
        <v>160616</v>
      </c>
      <c r="O57" s="57">
        <v>94.51</v>
      </c>
      <c r="P57" s="56">
        <f t="shared" si="10"/>
        <v>1700</v>
      </c>
      <c r="Q57" s="58">
        <f t="shared" si="7"/>
        <v>160667</v>
      </c>
      <c r="R57" s="58">
        <v>160671.29230704997</v>
      </c>
      <c r="S57" s="58">
        <f t="shared" si="11"/>
        <v>4.2923070499673486</v>
      </c>
      <c r="U57" s="38">
        <f>+U55</f>
        <v>1700</v>
      </c>
    </row>
    <row r="58" spans="1:21" s="17" customFormat="1" ht="12" customHeight="1">
      <c r="A58" s="37" t="s">
        <v>97</v>
      </c>
      <c r="B58" s="150" t="s">
        <v>162</v>
      </c>
      <c r="C58" s="151"/>
      <c r="D58" s="151"/>
      <c r="E58" s="151"/>
      <c r="F58" s="151"/>
      <c r="G58" s="151"/>
      <c r="H58" s="151"/>
      <c r="I58" s="151"/>
      <c r="J58" s="50"/>
      <c r="K58" s="50"/>
      <c r="L58" s="51"/>
      <c r="M58" s="52"/>
      <c r="U58" s="50"/>
    </row>
    <row r="59" spans="1:21" s="17" customFormat="1" ht="12" customHeight="1">
      <c r="A59" s="49" t="s">
        <v>125</v>
      </c>
      <c r="B59" s="141" t="s">
        <v>85</v>
      </c>
      <c r="C59" s="141"/>
      <c r="D59" s="141"/>
      <c r="E59" s="141"/>
      <c r="F59" s="141"/>
      <c r="G59" s="141"/>
      <c r="H59" s="141"/>
      <c r="I59" s="141"/>
      <c r="J59" s="37" t="s">
        <v>124</v>
      </c>
      <c r="K59" s="37">
        <v>4</v>
      </c>
      <c r="L59" s="45">
        <v>89052.65</v>
      </c>
      <c r="M59" s="45">
        <f t="shared" si="8"/>
        <v>356210.6</v>
      </c>
      <c r="O59" s="57">
        <v>75795.240000000005</v>
      </c>
      <c r="P59" s="56">
        <f t="shared" si="10"/>
        <v>4</v>
      </c>
      <c r="Q59" s="58">
        <f t="shared" si="7"/>
        <v>303180.96000000002</v>
      </c>
      <c r="R59" s="58">
        <v>303180.9577414259</v>
      </c>
      <c r="S59" s="58">
        <f t="shared" si="11"/>
        <v>-2.2585741244256496E-3</v>
      </c>
      <c r="U59" s="37">
        <v>4</v>
      </c>
    </row>
    <row r="60" spans="1:21" s="17" customFormat="1" ht="12" customHeight="1">
      <c r="A60" s="27" t="s">
        <v>98</v>
      </c>
      <c r="B60" s="133" t="s">
        <v>64</v>
      </c>
      <c r="C60" s="133"/>
      <c r="D60" s="133"/>
      <c r="E60" s="133"/>
      <c r="F60" s="133"/>
      <c r="G60" s="133"/>
      <c r="H60" s="133"/>
      <c r="I60" s="133"/>
      <c r="J60" s="37" t="s">
        <v>10</v>
      </c>
      <c r="K60" s="37">
        <v>1</v>
      </c>
      <c r="L60" s="45">
        <v>137717.67000000001</v>
      </c>
      <c r="M60" s="45">
        <f t="shared" si="8"/>
        <v>137717.67000000001</v>
      </c>
      <c r="O60" s="57">
        <v>116620.8</v>
      </c>
      <c r="P60" s="56">
        <f t="shared" si="10"/>
        <v>1</v>
      </c>
      <c r="Q60" s="58">
        <f t="shared" si="7"/>
        <v>116620.8</v>
      </c>
      <c r="R60" s="58">
        <v>116620.84</v>
      </c>
      <c r="S60" s="58">
        <f t="shared" si="11"/>
        <v>3.9999999993597157E-2</v>
      </c>
      <c r="U60" s="37">
        <v>1</v>
      </c>
    </row>
    <row r="61" spans="1:21" s="17" customFormat="1" ht="12" customHeight="1">
      <c r="A61" s="27" t="s">
        <v>99</v>
      </c>
      <c r="B61" s="133" t="s">
        <v>164</v>
      </c>
      <c r="C61" s="133"/>
      <c r="D61" s="133"/>
      <c r="E61" s="133"/>
      <c r="F61" s="133"/>
      <c r="G61" s="133"/>
      <c r="H61" s="133"/>
      <c r="I61" s="133"/>
      <c r="J61" s="37" t="s">
        <v>10</v>
      </c>
      <c r="K61" s="37">
        <v>1</v>
      </c>
      <c r="L61" s="45">
        <v>202513.79</v>
      </c>
      <c r="M61" s="45">
        <f t="shared" si="8"/>
        <v>202513.79</v>
      </c>
      <c r="O61" s="57">
        <v>152807.15</v>
      </c>
      <c r="P61" s="56">
        <f t="shared" si="10"/>
        <v>1</v>
      </c>
      <c r="Q61" s="58">
        <f t="shared" si="7"/>
        <v>152807.15</v>
      </c>
      <c r="R61" s="58">
        <v>152807.15</v>
      </c>
      <c r="S61" s="58">
        <f t="shared" si="11"/>
        <v>0</v>
      </c>
      <c r="U61" s="37">
        <v>1</v>
      </c>
    </row>
    <row r="62" spans="1:21" s="17" customFormat="1" ht="12" customHeight="1">
      <c r="A62" s="28" t="s">
        <v>127</v>
      </c>
      <c r="B62" s="134" t="s">
        <v>35</v>
      </c>
      <c r="C62" s="134"/>
      <c r="D62" s="134"/>
      <c r="E62" s="134"/>
      <c r="F62" s="134"/>
      <c r="G62" s="134"/>
      <c r="H62" s="134"/>
      <c r="I62" s="134"/>
      <c r="J62" s="28"/>
      <c r="K62" s="28"/>
      <c r="L62" s="29"/>
      <c r="M62" s="29"/>
      <c r="U62" s="28"/>
    </row>
    <row r="63" spans="1:21" s="17" customFormat="1" ht="12" customHeight="1">
      <c r="A63" s="37" t="s">
        <v>128</v>
      </c>
      <c r="B63" s="150" t="s">
        <v>126</v>
      </c>
      <c r="C63" s="151"/>
      <c r="D63" s="151"/>
      <c r="E63" s="151"/>
      <c r="F63" s="151"/>
      <c r="G63" s="151"/>
      <c r="H63" s="151"/>
      <c r="I63" s="151"/>
      <c r="J63" s="50"/>
      <c r="K63" s="50"/>
      <c r="L63" s="51"/>
      <c r="M63" s="52"/>
      <c r="U63" s="50"/>
    </row>
    <row r="64" spans="1:21" s="17" customFormat="1" ht="12" customHeight="1">
      <c r="A64" s="49" t="s">
        <v>129</v>
      </c>
      <c r="B64" s="141" t="s">
        <v>66</v>
      </c>
      <c r="C64" s="141"/>
      <c r="D64" s="141"/>
      <c r="E64" s="141"/>
      <c r="F64" s="141"/>
      <c r="G64" s="141"/>
      <c r="H64" s="141"/>
      <c r="I64" s="141"/>
      <c r="J64" s="37" t="s">
        <v>5</v>
      </c>
      <c r="K64" s="40">
        <v>300</v>
      </c>
      <c r="L64" s="45">
        <v>1832.9</v>
      </c>
      <c r="M64" s="45">
        <f t="shared" ref="M64:M85" si="12">ROUND(K64*L64,2)</f>
        <v>549870</v>
      </c>
      <c r="O64" s="57">
        <v>1833.62</v>
      </c>
      <c r="P64" s="56">
        <f t="shared" ref="P64:P85" si="13">+K64</f>
        <v>300</v>
      </c>
      <c r="Q64" s="58">
        <f t="shared" ref="Q64:Q85" si="14">ROUND(P64*O64,2)</f>
        <v>550086</v>
      </c>
      <c r="R64" s="58">
        <v>550084.79</v>
      </c>
      <c r="S64" s="58">
        <f t="shared" ref="S64:S85" si="15">R64-Q64</f>
        <v>-1.2099999999627471</v>
      </c>
      <c r="U64" s="40">
        <v>300</v>
      </c>
    </row>
    <row r="65" spans="1:21" s="17" customFormat="1" ht="13.8">
      <c r="A65" s="49" t="s">
        <v>130</v>
      </c>
      <c r="B65" s="141" t="s">
        <v>65</v>
      </c>
      <c r="C65" s="141"/>
      <c r="D65" s="141"/>
      <c r="E65" s="141"/>
      <c r="F65" s="141"/>
      <c r="G65" s="141"/>
      <c r="H65" s="141"/>
      <c r="I65" s="141"/>
      <c r="J65" s="37" t="s">
        <v>5</v>
      </c>
      <c r="K65" s="40">
        <v>130</v>
      </c>
      <c r="L65" s="45">
        <v>2042.38</v>
      </c>
      <c r="M65" s="45">
        <f t="shared" si="12"/>
        <v>265509.40000000002</v>
      </c>
      <c r="O65" s="57">
        <v>1679.07</v>
      </c>
      <c r="P65" s="56">
        <f t="shared" si="13"/>
        <v>130</v>
      </c>
      <c r="Q65" s="58">
        <f t="shared" si="14"/>
        <v>218279.1</v>
      </c>
      <c r="R65" s="58">
        <v>218278.76</v>
      </c>
      <c r="S65" s="58">
        <f t="shared" si="15"/>
        <v>-0.33999999999650754</v>
      </c>
      <c r="U65" s="40">
        <v>130</v>
      </c>
    </row>
    <row r="66" spans="1:21" s="17" customFormat="1" ht="13.8">
      <c r="A66" s="27" t="s">
        <v>131</v>
      </c>
      <c r="B66" s="133" t="s">
        <v>36</v>
      </c>
      <c r="C66" s="133"/>
      <c r="D66" s="133"/>
      <c r="E66" s="133"/>
      <c r="F66" s="133"/>
      <c r="G66" s="133"/>
      <c r="H66" s="133"/>
      <c r="I66" s="133"/>
      <c r="J66" s="37" t="s">
        <v>5</v>
      </c>
      <c r="K66" s="40">
        <v>76</v>
      </c>
      <c r="L66" s="45">
        <v>1212.19</v>
      </c>
      <c r="M66" s="45">
        <f t="shared" si="12"/>
        <v>92126.44</v>
      </c>
      <c r="O66" s="57">
        <v>1170.3399999999999</v>
      </c>
      <c r="P66" s="56">
        <f t="shared" si="13"/>
        <v>76</v>
      </c>
      <c r="Q66" s="58">
        <f t="shared" si="14"/>
        <v>88945.84</v>
      </c>
      <c r="R66" s="58">
        <v>88946.16</v>
      </c>
      <c r="S66" s="58">
        <f t="shared" si="15"/>
        <v>0.32000000000698492</v>
      </c>
      <c r="U66" s="40">
        <v>72</v>
      </c>
    </row>
    <row r="67" spans="1:21" s="17" customFormat="1" ht="13.8">
      <c r="A67" s="27" t="s">
        <v>132</v>
      </c>
      <c r="B67" s="133" t="s">
        <v>58</v>
      </c>
      <c r="C67" s="133"/>
      <c r="D67" s="133"/>
      <c r="E67" s="133"/>
      <c r="F67" s="133"/>
      <c r="G67" s="133"/>
      <c r="H67" s="133"/>
      <c r="I67" s="133"/>
      <c r="J67" s="37" t="s">
        <v>5</v>
      </c>
      <c r="K67" s="40">
        <v>48</v>
      </c>
      <c r="L67" s="45">
        <v>1116.26</v>
      </c>
      <c r="M67" s="45">
        <f t="shared" si="12"/>
        <v>53580.480000000003</v>
      </c>
      <c r="O67" s="57">
        <v>901.13</v>
      </c>
      <c r="P67" s="56">
        <f t="shared" si="13"/>
        <v>48</v>
      </c>
      <c r="Q67" s="58">
        <f t="shared" si="14"/>
        <v>43254.239999999998</v>
      </c>
      <c r="R67" s="58">
        <v>43254.1</v>
      </c>
      <c r="S67" s="58">
        <f t="shared" si="15"/>
        <v>-0.13999999999941792</v>
      </c>
      <c r="U67" s="40">
        <v>48</v>
      </c>
    </row>
    <row r="68" spans="1:21" s="17" customFormat="1" ht="13.8">
      <c r="A68" s="27" t="s">
        <v>133</v>
      </c>
      <c r="B68" s="133" t="s">
        <v>165</v>
      </c>
      <c r="C68" s="133"/>
      <c r="D68" s="133"/>
      <c r="E68" s="133"/>
      <c r="F68" s="133"/>
      <c r="G68" s="133"/>
      <c r="H68" s="133"/>
      <c r="I68" s="133"/>
      <c r="J68" s="37" t="s">
        <v>5</v>
      </c>
      <c r="K68" s="40">
        <v>24</v>
      </c>
      <c r="L68" s="45">
        <v>3322.22</v>
      </c>
      <c r="M68" s="45">
        <f t="shared" si="12"/>
        <v>79733.279999999999</v>
      </c>
      <c r="O68" s="57">
        <v>2854.16</v>
      </c>
      <c r="P68" s="56">
        <f t="shared" si="13"/>
        <v>24</v>
      </c>
      <c r="Q68" s="58">
        <f t="shared" si="14"/>
        <v>68499.839999999997</v>
      </c>
      <c r="R68" s="58">
        <v>68499.820000000007</v>
      </c>
      <c r="S68" s="58">
        <f t="shared" si="15"/>
        <v>-1.9999999989522621E-2</v>
      </c>
      <c r="U68" s="40">
        <v>24</v>
      </c>
    </row>
    <row r="69" spans="1:21" s="17" customFormat="1" ht="13.8">
      <c r="A69" s="27" t="s">
        <v>134</v>
      </c>
      <c r="B69" s="133" t="s">
        <v>37</v>
      </c>
      <c r="C69" s="133"/>
      <c r="D69" s="133"/>
      <c r="E69" s="133"/>
      <c r="F69" s="133"/>
      <c r="G69" s="133"/>
      <c r="H69" s="133"/>
      <c r="I69" s="133"/>
      <c r="J69" s="37" t="s">
        <v>5</v>
      </c>
      <c r="K69" s="40">
        <v>56</v>
      </c>
      <c r="L69" s="45">
        <v>877.95</v>
      </c>
      <c r="M69" s="45">
        <f t="shared" si="12"/>
        <v>49165.2</v>
      </c>
      <c r="O69" s="57">
        <v>731.12</v>
      </c>
      <c r="P69" s="56">
        <f t="shared" si="13"/>
        <v>56</v>
      </c>
      <c r="Q69" s="58">
        <f t="shared" si="14"/>
        <v>40942.720000000001</v>
      </c>
      <c r="R69" s="58">
        <v>40942.959999999999</v>
      </c>
      <c r="S69" s="58">
        <f t="shared" si="15"/>
        <v>0.23999999999796273</v>
      </c>
      <c r="U69" s="40">
        <v>64</v>
      </c>
    </row>
    <row r="70" spans="1:21" s="17" customFormat="1" ht="13.8">
      <c r="A70" s="27" t="s">
        <v>135</v>
      </c>
      <c r="B70" s="133" t="s">
        <v>38</v>
      </c>
      <c r="C70" s="133"/>
      <c r="D70" s="133"/>
      <c r="E70" s="133"/>
      <c r="F70" s="133"/>
      <c r="G70" s="133"/>
      <c r="H70" s="133"/>
      <c r="I70" s="133"/>
      <c r="J70" s="37" t="s">
        <v>5</v>
      </c>
      <c r="K70" s="40">
        <v>519</v>
      </c>
      <c r="L70" s="45">
        <v>841.23</v>
      </c>
      <c r="M70" s="45">
        <f t="shared" si="12"/>
        <v>436598.37</v>
      </c>
      <c r="O70" s="57">
        <v>710.88</v>
      </c>
      <c r="P70" s="56">
        <f t="shared" si="13"/>
        <v>519</v>
      </c>
      <c r="Q70" s="58">
        <f t="shared" si="14"/>
        <v>368946.72</v>
      </c>
      <c r="R70" s="58">
        <v>368944.45</v>
      </c>
      <c r="S70" s="58">
        <f t="shared" si="15"/>
        <v>-2.2699999999604188</v>
      </c>
      <c r="U70" s="40">
        <v>519</v>
      </c>
    </row>
    <row r="71" spans="1:21" s="17" customFormat="1" ht="13.8">
      <c r="A71" s="27" t="s">
        <v>136</v>
      </c>
      <c r="B71" s="133" t="s">
        <v>39</v>
      </c>
      <c r="C71" s="133"/>
      <c r="D71" s="133"/>
      <c r="E71" s="133"/>
      <c r="F71" s="133"/>
      <c r="G71" s="133"/>
      <c r="H71" s="133"/>
      <c r="I71" s="133"/>
      <c r="J71" s="37" t="s">
        <v>5</v>
      </c>
      <c r="K71" s="40">
        <v>36</v>
      </c>
      <c r="L71" s="45">
        <v>2089.9899999999998</v>
      </c>
      <c r="M71" s="45">
        <f t="shared" si="12"/>
        <v>75239.64</v>
      </c>
      <c r="O71" s="57">
        <v>1737.27</v>
      </c>
      <c r="P71" s="56">
        <f t="shared" si="13"/>
        <v>36</v>
      </c>
      <c r="Q71" s="58">
        <f t="shared" si="14"/>
        <v>62541.72</v>
      </c>
      <c r="R71" s="58">
        <v>62541.79</v>
      </c>
      <c r="S71" s="58">
        <f t="shared" si="15"/>
        <v>6.9999999999708962E-2</v>
      </c>
      <c r="U71" s="40">
        <v>36</v>
      </c>
    </row>
    <row r="72" spans="1:21" s="17" customFormat="1" ht="13.8">
      <c r="A72" s="27" t="s">
        <v>137</v>
      </c>
      <c r="B72" s="133" t="s">
        <v>40</v>
      </c>
      <c r="C72" s="133"/>
      <c r="D72" s="133"/>
      <c r="E72" s="133"/>
      <c r="F72" s="133"/>
      <c r="G72" s="133"/>
      <c r="H72" s="133"/>
      <c r="I72" s="133"/>
      <c r="J72" s="37" t="s">
        <v>5</v>
      </c>
      <c r="K72" s="40">
        <v>722</v>
      </c>
      <c r="L72" s="45">
        <v>327.58999999999997</v>
      </c>
      <c r="M72" s="45">
        <f t="shared" si="12"/>
        <v>236519.98</v>
      </c>
      <c r="O72" s="57">
        <v>211.59</v>
      </c>
      <c r="P72" s="56">
        <f t="shared" si="13"/>
        <v>722</v>
      </c>
      <c r="Q72" s="58">
        <f t="shared" si="14"/>
        <v>152767.98000000001</v>
      </c>
      <c r="R72" s="58">
        <v>152766.59</v>
      </c>
      <c r="S72" s="58">
        <f t="shared" si="15"/>
        <v>-1.3900000000139698</v>
      </c>
      <c r="U72" s="40">
        <v>722</v>
      </c>
    </row>
    <row r="73" spans="1:21" s="17" customFormat="1" ht="13.8">
      <c r="A73" s="27" t="s">
        <v>138</v>
      </c>
      <c r="B73" s="133" t="s">
        <v>41</v>
      </c>
      <c r="C73" s="133"/>
      <c r="D73" s="133"/>
      <c r="E73" s="133"/>
      <c r="F73" s="133"/>
      <c r="G73" s="133"/>
      <c r="H73" s="133"/>
      <c r="I73" s="133"/>
      <c r="J73" s="37" t="s">
        <v>5</v>
      </c>
      <c r="K73" s="40">
        <v>73</v>
      </c>
      <c r="L73" s="45">
        <v>1558.4</v>
      </c>
      <c r="M73" s="45">
        <f t="shared" si="12"/>
        <v>113763.2</v>
      </c>
      <c r="O73" s="57">
        <v>1281.4000000000001</v>
      </c>
      <c r="P73" s="56">
        <f t="shared" si="13"/>
        <v>73</v>
      </c>
      <c r="Q73" s="58">
        <f t="shared" si="14"/>
        <v>93542.2</v>
      </c>
      <c r="R73" s="58">
        <v>93541.92</v>
      </c>
      <c r="S73" s="58">
        <f t="shared" si="15"/>
        <v>-0.27999999999883585</v>
      </c>
      <c r="U73" s="40">
        <v>73</v>
      </c>
    </row>
    <row r="74" spans="1:21" s="17" customFormat="1" ht="13.8">
      <c r="A74" s="27" t="s">
        <v>139</v>
      </c>
      <c r="B74" s="133" t="s">
        <v>59</v>
      </c>
      <c r="C74" s="133"/>
      <c r="D74" s="133"/>
      <c r="E74" s="133"/>
      <c r="F74" s="133"/>
      <c r="G74" s="133"/>
      <c r="H74" s="133"/>
      <c r="I74" s="133"/>
      <c r="J74" s="37" t="s">
        <v>5</v>
      </c>
      <c r="K74" s="40">
        <v>1223</v>
      </c>
      <c r="L74" s="45">
        <v>328.73</v>
      </c>
      <c r="M74" s="45">
        <f t="shared" si="12"/>
        <v>402036.79</v>
      </c>
      <c r="O74" s="57">
        <v>249.06</v>
      </c>
      <c r="P74" s="59">
        <f t="shared" si="13"/>
        <v>1223</v>
      </c>
      <c r="Q74" s="58">
        <f t="shared" si="14"/>
        <v>304600.38</v>
      </c>
      <c r="R74" s="58">
        <v>305346.37</v>
      </c>
      <c r="S74" s="58">
        <f t="shared" si="15"/>
        <v>745.98999999999069</v>
      </c>
      <c r="U74" s="40">
        <v>1223</v>
      </c>
    </row>
    <row r="75" spans="1:21" s="17" customFormat="1" ht="13.8">
      <c r="A75" s="28" t="s">
        <v>140</v>
      </c>
      <c r="B75" s="134" t="s">
        <v>60</v>
      </c>
      <c r="C75" s="134"/>
      <c r="D75" s="134"/>
      <c r="E75" s="134"/>
      <c r="F75" s="134"/>
      <c r="G75" s="134"/>
      <c r="H75" s="134"/>
      <c r="I75" s="134"/>
      <c r="J75" s="28"/>
      <c r="K75" s="28"/>
      <c r="L75" s="29"/>
      <c r="M75" s="29"/>
      <c r="U75" s="28"/>
    </row>
    <row r="76" spans="1:21" s="17" customFormat="1" ht="13.8">
      <c r="A76" s="49" t="s">
        <v>141</v>
      </c>
      <c r="B76" s="135" t="s">
        <v>166</v>
      </c>
      <c r="C76" s="135"/>
      <c r="D76" s="135"/>
      <c r="E76" s="135"/>
      <c r="F76" s="135"/>
      <c r="G76" s="135"/>
      <c r="H76" s="135"/>
      <c r="I76" s="135"/>
      <c r="J76" s="37" t="s">
        <v>22</v>
      </c>
      <c r="K76" s="37">
        <v>22</v>
      </c>
      <c r="L76" s="45">
        <v>1409.52</v>
      </c>
      <c r="M76" s="45">
        <f t="shared" si="12"/>
        <v>31009.439999999999</v>
      </c>
      <c r="O76" s="57">
        <v>1218.6300000000001</v>
      </c>
      <c r="P76" s="56">
        <f t="shared" si="13"/>
        <v>22</v>
      </c>
      <c r="Q76" s="58">
        <f t="shared" si="14"/>
        <v>26809.86</v>
      </c>
      <c r="R76" s="58">
        <v>26809.93</v>
      </c>
      <c r="S76" s="58">
        <f t="shared" si="15"/>
        <v>6.9999999999708962E-2</v>
      </c>
      <c r="U76" s="37">
        <v>22</v>
      </c>
    </row>
    <row r="77" spans="1:21" s="17" customFormat="1" ht="13.8">
      <c r="A77" s="49" t="s">
        <v>142</v>
      </c>
      <c r="B77" s="135" t="s">
        <v>61</v>
      </c>
      <c r="C77" s="135"/>
      <c r="D77" s="135"/>
      <c r="E77" s="135"/>
      <c r="F77" s="135"/>
      <c r="G77" s="135"/>
      <c r="H77" s="135"/>
      <c r="I77" s="135"/>
      <c r="J77" s="37" t="s">
        <v>22</v>
      </c>
      <c r="K77" s="37">
        <v>3</v>
      </c>
      <c r="L77" s="45">
        <v>4651.43</v>
      </c>
      <c r="M77" s="45">
        <f t="shared" si="12"/>
        <v>13954.29</v>
      </c>
      <c r="O77" s="57">
        <v>3173.56</v>
      </c>
      <c r="P77" s="56">
        <f t="shared" si="13"/>
        <v>3</v>
      </c>
      <c r="Q77" s="58">
        <f t="shared" si="14"/>
        <v>9520.68</v>
      </c>
      <c r="R77" s="58">
        <v>9520.68</v>
      </c>
      <c r="S77" s="58">
        <f t="shared" si="15"/>
        <v>0</v>
      </c>
      <c r="U77" s="37">
        <v>3</v>
      </c>
    </row>
    <row r="78" spans="1:21" s="17" customFormat="1" ht="13.8">
      <c r="A78" s="28" t="s">
        <v>145</v>
      </c>
      <c r="B78" s="134" t="s">
        <v>143</v>
      </c>
      <c r="C78" s="134"/>
      <c r="D78" s="134"/>
      <c r="E78" s="134"/>
      <c r="F78" s="134"/>
      <c r="G78" s="134"/>
      <c r="H78" s="134"/>
      <c r="I78" s="134"/>
      <c r="J78" s="28"/>
      <c r="K78" s="28"/>
      <c r="L78" s="29"/>
      <c r="M78" s="29"/>
      <c r="U78" s="28"/>
    </row>
    <row r="79" spans="1:21" s="17" customFormat="1" ht="13.8">
      <c r="A79" s="27" t="s">
        <v>146</v>
      </c>
      <c r="B79" s="125" t="s">
        <v>43</v>
      </c>
      <c r="C79" s="125"/>
      <c r="D79" s="125"/>
      <c r="E79" s="125"/>
      <c r="F79" s="125"/>
      <c r="G79" s="125"/>
      <c r="H79" s="125"/>
      <c r="I79" s="125"/>
      <c r="J79" s="27" t="s">
        <v>5</v>
      </c>
      <c r="K79" s="36">
        <f>+K54</f>
        <v>17956.63</v>
      </c>
      <c r="L79" s="45">
        <v>8.33</v>
      </c>
      <c r="M79" s="45">
        <f t="shared" si="12"/>
        <v>149578.73000000001</v>
      </c>
      <c r="O79" s="57">
        <v>8.02</v>
      </c>
      <c r="P79" s="56">
        <f t="shared" si="13"/>
        <v>17956.63</v>
      </c>
      <c r="Q79" s="58">
        <f t="shared" si="14"/>
        <v>144012.17000000001</v>
      </c>
      <c r="R79" s="58">
        <v>169697</v>
      </c>
      <c r="S79" s="58">
        <f t="shared" si="15"/>
        <v>25684.829999999987</v>
      </c>
      <c r="U79" s="36">
        <v>17934</v>
      </c>
    </row>
    <row r="80" spans="1:21" s="17" customFormat="1" ht="13.8">
      <c r="A80" s="27" t="s">
        <v>148</v>
      </c>
      <c r="B80" s="125" t="s">
        <v>44</v>
      </c>
      <c r="C80" s="125"/>
      <c r="D80" s="125"/>
      <c r="E80" s="125"/>
      <c r="F80" s="125"/>
      <c r="G80" s="125"/>
      <c r="H80" s="125"/>
      <c r="I80" s="125"/>
      <c r="J80" s="27" t="s">
        <v>5</v>
      </c>
      <c r="K80" s="36">
        <v>21163.63</v>
      </c>
      <c r="L80" s="45">
        <v>1.1399999999999999</v>
      </c>
      <c r="M80" s="45">
        <f t="shared" si="12"/>
        <v>24126.54</v>
      </c>
      <c r="O80" s="57">
        <v>1</v>
      </c>
      <c r="P80" s="56">
        <f t="shared" si="13"/>
        <v>21163.63</v>
      </c>
      <c r="Q80" s="58">
        <f t="shared" si="14"/>
        <v>21163.63</v>
      </c>
      <c r="R80" s="58">
        <v>21126.12</v>
      </c>
      <c r="S80" s="58">
        <f t="shared" si="15"/>
        <v>-37.510000000002037</v>
      </c>
      <c r="U80" s="36">
        <f>U79+SUM(U64:U74)</f>
        <v>21145</v>
      </c>
    </row>
    <row r="81" spans="1:21" s="17" customFormat="1" ht="13.8">
      <c r="A81" s="28" t="s">
        <v>147</v>
      </c>
      <c r="B81" s="134" t="s">
        <v>45</v>
      </c>
      <c r="C81" s="134"/>
      <c r="D81" s="134"/>
      <c r="E81" s="134"/>
      <c r="F81" s="134"/>
      <c r="G81" s="134"/>
      <c r="H81" s="134"/>
      <c r="I81" s="134"/>
      <c r="J81" s="28"/>
      <c r="K81" s="28"/>
      <c r="L81" s="29"/>
      <c r="M81" s="29"/>
      <c r="U81" s="28"/>
    </row>
    <row r="82" spans="1:21" s="17" customFormat="1" ht="13.8">
      <c r="A82" s="27" t="s">
        <v>147</v>
      </c>
      <c r="B82" s="153" t="s">
        <v>45</v>
      </c>
      <c r="C82" s="154"/>
      <c r="D82" s="154"/>
      <c r="E82" s="154"/>
      <c r="F82" s="154"/>
      <c r="G82" s="154"/>
      <c r="H82" s="154"/>
      <c r="I82" s="155"/>
      <c r="J82" s="27" t="s">
        <v>10</v>
      </c>
      <c r="K82" s="27">
        <v>1</v>
      </c>
      <c r="L82" s="45">
        <v>71625.86</v>
      </c>
      <c r="M82" s="45">
        <f t="shared" si="12"/>
        <v>71625.86</v>
      </c>
      <c r="O82" s="57">
        <v>68111.39</v>
      </c>
      <c r="P82" s="56">
        <f t="shared" si="13"/>
        <v>1</v>
      </c>
      <c r="Q82" s="58">
        <f t="shared" si="14"/>
        <v>68111.39</v>
      </c>
      <c r="R82" s="58">
        <v>68111.39</v>
      </c>
      <c r="S82" s="58">
        <f t="shared" si="15"/>
        <v>0</v>
      </c>
      <c r="U82" s="27">
        <v>1</v>
      </c>
    </row>
    <row r="83" spans="1:21" s="17" customFormat="1" ht="13.8">
      <c r="A83" s="46" t="s">
        <v>149</v>
      </c>
      <c r="B83" s="136" t="s">
        <v>159</v>
      </c>
      <c r="C83" s="136"/>
      <c r="D83" s="136"/>
      <c r="E83" s="136"/>
      <c r="F83" s="136"/>
      <c r="G83" s="136"/>
      <c r="H83" s="136"/>
      <c r="I83" s="136"/>
      <c r="J83" s="46"/>
      <c r="K83" s="46"/>
      <c r="L83" s="48"/>
      <c r="M83" s="48"/>
      <c r="U83" s="28"/>
    </row>
    <row r="84" spans="1:21" s="17" customFormat="1" ht="13.8">
      <c r="A84" s="27" t="s">
        <v>150</v>
      </c>
      <c r="B84" s="125" t="s">
        <v>167</v>
      </c>
      <c r="C84" s="125"/>
      <c r="D84" s="125"/>
      <c r="E84" s="125"/>
      <c r="F84" s="125"/>
      <c r="G84" s="125"/>
      <c r="H84" s="125"/>
      <c r="I84" s="125"/>
      <c r="J84" s="27" t="s">
        <v>10</v>
      </c>
      <c r="K84" s="27">
        <v>1</v>
      </c>
      <c r="L84" s="45">
        <v>114621.63</v>
      </c>
      <c r="M84" s="45">
        <f t="shared" si="12"/>
        <v>114621.63</v>
      </c>
      <c r="O84" s="57">
        <v>98587.51</v>
      </c>
      <c r="P84" s="56">
        <f t="shared" si="13"/>
        <v>1</v>
      </c>
      <c r="Q84" s="58">
        <f t="shared" si="14"/>
        <v>98587.51</v>
      </c>
      <c r="R84" s="58">
        <v>98587.51</v>
      </c>
      <c r="S84" s="58">
        <f t="shared" si="15"/>
        <v>0</v>
      </c>
      <c r="U84" s="27">
        <v>1</v>
      </c>
    </row>
    <row r="85" spans="1:21" s="17" customFormat="1" ht="13.8">
      <c r="A85" s="27" t="s">
        <v>151</v>
      </c>
      <c r="B85" s="125" t="s">
        <v>168</v>
      </c>
      <c r="C85" s="125"/>
      <c r="D85" s="125"/>
      <c r="E85" s="125"/>
      <c r="F85" s="125"/>
      <c r="G85" s="125"/>
      <c r="H85" s="125"/>
      <c r="I85" s="125"/>
      <c r="J85" s="27" t="s">
        <v>10</v>
      </c>
      <c r="K85" s="27">
        <v>1</v>
      </c>
      <c r="L85" s="45">
        <v>100645.75</v>
      </c>
      <c r="M85" s="45">
        <f t="shared" si="12"/>
        <v>100645.75</v>
      </c>
      <c r="O85" s="57">
        <v>93659.67</v>
      </c>
      <c r="P85" s="56">
        <f t="shared" si="13"/>
        <v>1</v>
      </c>
      <c r="Q85" s="58">
        <f t="shared" si="14"/>
        <v>93659.67</v>
      </c>
      <c r="R85" s="17">
        <v>93659.67</v>
      </c>
      <c r="S85" s="58">
        <f t="shared" si="15"/>
        <v>0</v>
      </c>
      <c r="U85" s="27">
        <v>1</v>
      </c>
    </row>
    <row r="86" spans="1:21" s="17" customFormat="1" ht="13.8"/>
    <row r="87" spans="1:21" s="21" customFormat="1" ht="13.8">
      <c r="A87" s="18"/>
      <c r="B87" s="41"/>
      <c r="C87" s="41"/>
      <c r="D87" s="19"/>
      <c r="E87" s="19"/>
      <c r="F87" s="19"/>
      <c r="G87" s="19"/>
      <c r="H87" s="19"/>
      <c r="I87" s="19"/>
      <c r="J87" s="19"/>
      <c r="K87" s="42" t="s">
        <v>46</v>
      </c>
      <c r="L87" s="19"/>
      <c r="M87" s="55">
        <f>SUM(M10:M85)</f>
        <v>10004540.459999997</v>
      </c>
      <c r="O87" s="17"/>
      <c r="P87" s="17"/>
      <c r="Q87" s="60">
        <f>SUM(Q10:Q85)</f>
        <v>7897574.0899999989</v>
      </c>
      <c r="R87" s="60">
        <f>SUM(R10:R85)</f>
        <v>7923919.4605670581</v>
      </c>
      <c r="S87" s="60">
        <f>SUM(S10:S85)</f>
        <v>26345.370567059956</v>
      </c>
      <c r="U87" s="42" t="s">
        <v>46</v>
      </c>
    </row>
    <row r="88" spans="1:21" s="21" customFormat="1" ht="13.8">
      <c r="A88" s="18"/>
      <c r="B88" s="41"/>
      <c r="C88" s="41"/>
      <c r="D88" s="19"/>
      <c r="E88" s="19"/>
      <c r="F88" s="19"/>
      <c r="G88" s="19"/>
      <c r="H88" s="19"/>
      <c r="I88" s="19"/>
      <c r="J88" s="19"/>
      <c r="K88" s="19"/>
      <c r="L88" s="19"/>
      <c r="M88" s="20"/>
      <c r="O88" s="17"/>
      <c r="P88" s="17"/>
      <c r="U88" s="19"/>
    </row>
    <row r="89" spans="1:21" s="21" customFormat="1" ht="13.8">
      <c r="A89" s="18"/>
      <c r="B89" s="41"/>
      <c r="C89" s="41"/>
      <c r="D89" s="19"/>
      <c r="E89" s="19"/>
      <c r="F89" s="19"/>
      <c r="G89" s="19"/>
      <c r="H89" s="19"/>
      <c r="I89" s="19"/>
      <c r="J89" s="19"/>
      <c r="K89" s="19"/>
      <c r="L89" s="19"/>
      <c r="M89" s="20"/>
      <c r="U89" s="19"/>
    </row>
    <row r="90" spans="1:21" s="21" customFormat="1" ht="13.8">
      <c r="A90" s="18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20"/>
      <c r="U90" s="19"/>
    </row>
    <row r="91" spans="1:21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  <c r="U91" s="1"/>
    </row>
    <row r="92" spans="1:21">
      <c r="A92" s="4"/>
      <c r="B92" s="4"/>
      <c r="C92" s="4"/>
      <c r="D92" s="5"/>
      <c r="E92" s="5"/>
      <c r="F92" s="5"/>
      <c r="G92" s="6"/>
      <c r="H92" s="7"/>
      <c r="I92" s="7"/>
      <c r="J92" s="7"/>
      <c r="K92" s="8"/>
      <c r="L92" s="8"/>
      <c r="M92" s="8"/>
      <c r="U92" s="8"/>
    </row>
    <row r="93" spans="1:21">
      <c r="A93" s="4"/>
      <c r="B93" s="4"/>
      <c r="C93" s="4"/>
      <c r="D93" s="14"/>
      <c r="E93" s="14"/>
      <c r="F93" s="14"/>
      <c r="G93" s="6"/>
      <c r="H93" s="7"/>
      <c r="I93" s="7"/>
      <c r="J93" s="7"/>
      <c r="K93" s="14"/>
      <c r="L93" s="14"/>
      <c r="M93" s="14"/>
      <c r="U93" s="14"/>
    </row>
    <row r="94" spans="1:21">
      <c r="A94" s="4"/>
      <c r="B94" s="4"/>
      <c r="C94" s="4"/>
      <c r="D94" s="5"/>
      <c r="E94" s="5"/>
      <c r="F94" s="5"/>
      <c r="G94" s="6"/>
      <c r="H94" s="7"/>
      <c r="I94" s="7"/>
      <c r="J94" s="7"/>
      <c r="K94" s="5"/>
      <c r="L94" s="5"/>
      <c r="M94" s="5"/>
      <c r="U94" s="5"/>
    </row>
    <row r="95" spans="1:21">
      <c r="A95" s="4"/>
      <c r="B95" s="4"/>
      <c r="C95" s="4"/>
      <c r="D95" s="14"/>
      <c r="E95" s="14"/>
      <c r="F95" s="14"/>
      <c r="G95" s="6"/>
      <c r="H95" s="7"/>
      <c r="I95" s="7"/>
      <c r="J95" s="7"/>
      <c r="K95" s="14"/>
      <c r="L95" s="14"/>
      <c r="M95" s="14"/>
      <c r="U95" s="14"/>
    </row>
    <row r="96" spans="1:21">
      <c r="A96" s="4"/>
      <c r="B96" s="4"/>
      <c r="C96" s="4"/>
      <c r="D96" s="5"/>
      <c r="E96" s="5"/>
      <c r="F96" s="5"/>
      <c r="G96" s="6"/>
      <c r="H96" s="7"/>
      <c r="I96" s="7"/>
      <c r="J96" s="7"/>
      <c r="K96" s="5"/>
      <c r="L96" s="5"/>
      <c r="M96" s="5"/>
      <c r="U96" s="5"/>
    </row>
    <row r="97" spans="1:21">
      <c r="A97" s="4"/>
      <c r="B97" s="4"/>
      <c r="C97" s="4"/>
      <c r="D97" s="14"/>
      <c r="E97" s="14"/>
      <c r="F97" s="14"/>
      <c r="G97" s="6"/>
      <c r="H97" s="7"/>
      <c r="I97" s="7"/>
      <c r="J97" s="7"/>
      <c r="K97" s="14"/>
      <c r="L97" s="14"/>
      <c r="M97" s="14"/>
      <c r="U97" s="14"/>
    </row>
    <row r="98" spans="1:21">
      <c r="A98" s="1"/>
      <c r="B98" s="1"/>
      <c r="C98" s="1"/>
      <c r="D98" s="9"/>
      <c r="E98" s="9"/>
      <c r="F98" s="9"/>
      <c r="G98" s="10"/>
      <c r="H98" s="11"/>
      <c r="I98" s="11"/>
      <c r="J98" s="11"/>
      <c r="K98" s="3"/>
      <c r="L98" s="3"/>
      <c r="M98" s="3"/>
      <c r="U98" s="3"/>
    </row>
    <row r="99" spans="1:21">
      <c r="A99" s="6"/>
      <c r="B99" s="6"/>
      <c r="C99" s="6"/>
      <c r="D99" s="6"/>
      <c r="E99" s="6"/>
      <c r="F99" s="6"/>
      <c r="G99" s="6"/>
      <c r="H99" s="7"/>
      <c r="I99" s="7"/>
      <c r="J99" s="7"/>
      <c r="K99" s="6"/>
      <c r="L99" s="6"/>
      <c r="M99" s="6"/>
      <c r="U99" s="6"/>
    </row>
    <row r="100" spans="1:21">
      <c r="A100" s="6"/>
      <c r="B100" s="6"/>
      <c r="C100" s="6"/>
      <c r="D100" s="6"/>
      <c r="E100" s="6"/>
      <c r="F100" s="6"/>
      <c r="G100" s="6"/>
      <c r="H100" s="7"/>
      <c r="I100" s="7"/>
      <c r="J100" s="7"/>
      <c r="K100" s="6"/>
      <c r="L100" s="6"/>
      <c r="M100" s="6"/>
      <c r="U100" s="6"/>
    </row>
    <row r="101" spans="1:21">
      <c r="A101" s="6"/>
      <c r="B101" s="6"/>
      <c r="C101" s="6"/>
      <c r="D101" s="6"/>
      <c r="E101" s="6"/>
      <c r="F101" s="6"/>
      <c r="G101" s="6"/>
      <c r="H101" s="7"/>
      <c r="I101" s="7"/>
      <c r="J101" s="7"/>
      <c r="K101" s="6"/>
      <c r="L101" s="6"/>
      <c r="M101" s="6"/>
      <c r="U101" s="6"/>
    </row>
    <row r="102" spans="1:21">
      <c r="A102" s="14"/>
      <c r="B102" s="1"/>
      <c r="C102" s="1"/>
      <c r="D102" s="12"/>
      <c r="E102" s="12"/>
      <c r="F102" s="12"/>
      <c r="G102" s="1"/>
      <c r="H102" s="2"/>
      <c r="I102" s="2"/>
      <c r="J102" s="2"/>
      <c r="K102" s="14"/>
      <c r="L102" s="16"/>
      <c r="M102" s="14"/>
      <c r="U102" s="14"/>
    </row>
    <row r="103" spans="1:21">
      <c r="A103" s="14"/>
      <c r="B103" s="1"/>
      <c r="C103" s="1"/>
      <c r="D103" s="12"/>
      <c r="E103" s="12"/>
      <c r="F103" s="12"/>
      <c r="G103" s="1"/>
      <c r="H103" s="2"/>
      <c r="I103" s="2"/>
      <c r="J103" s="2"/>
      <c r="K103" s="14"/>
      <c r="L103" s="16"/>
      <c r="M103" s="14"/>
      <c r="U103" s="14"/>
    </row>
    <row r="104" spans="1:21">
      <c r="A104" s="14"/>
      <c r="B104" s="30"/>
      <c r="C104" s="1"/>
      <c r="D104" s="12"/>
      <c r="E104" s="31"/>
      <c r="F104" s="31"/>
      <c r="G104" s="1"/>
      <c r="H104" s="2"/>
      <c r="I104" s="2"/>
      <c r="J104" s="2"/>
      <c r="K104" s="14"/>
      <c r="L104" s="32"/>
      <c r="M104" s="14"/>
      <c r="U104" s="14"/>
    </row>
    <row r="105" spans="1:21">
      <c r="A105" s="14"/>
      <c r="B105" s="1"/>
      <c r="C105" s="1"/>
      <c r="D105" s="12"/>
      <c r="E105" s="12"/>
      <c r="F105" s="12"/>
      <c r="G105" s="1"/>
      <c r="H105" s="2"/>
      <c r="I105" s="2"/>
      <c r="J105" s="2"/>
      <c r="K105" s="14"/>
      <c r="L105" s="16"/>
      <c r="M105" s="14"/>
      <c r="U105" s="14"/>
    </row>
    <row r="106" spans="1:21">
      <c r="A106" s="14"/>
      <c r="B106" s="1"/>
      <c r="C106" s="1"/>
      <c r="D106" s="12"/>
      <c r="E106" s="13"/>
      <c r="F106" s="13"/>
      <c r="G106" s="1"/>
      <c r="H106" s="2"/>
      <c r="I106" s="2"/>
      <c r="J106" s="2"/>
      <c r="K106" s="14"/>
      <c r="L106" s="15"/>
      <c r="M106" s="14"/>
      <c r="U106" s="14"/>
    </row>
    <row r="107" spans="1:21">
      <c r="A107" s="14"/>
      <c r="B107" s="1"/>
      <c r="C107" s="1"/>
      <c r="D107" s="12"/>
      <c r="E107" s="13"/>
      <c r="F107" s="13"/>
      <c r="G107" s="1"/>
      <c r="H107" s="2"/>
      <c r="I107" s="2"/>
      <c r="J107" s="2"/>
      <c r="K107" s="14"/>
      <c r="L107" s="15"/>
      <c r="M107" s="14"/>
      <c r="U107" s="14"/>
    </row>
    <row r="108" spans="1:21">
      <c r="A108" s="14"/>
      <c r="B108" s="1"/>
      <c r="C108" s="1"/>
      <c r="D108" s="12"/>
      <c r="E108" s="13"/>
      <c r="F108" s="13"/>
      <c r="G108" s="1"/>
      <c r="H108" s="2"/>
      <c r="I108" s="2"/>
      <c r="J108" s="2"/>
      <c r="K108" s="14"/>
      <c r="L108" s="15"/>
      <c r="M108" s="14"/>
      <c r="U108" s="14"/>
    </row>
    <row r="109" spans="1:21">
      <c r="A109" s="14"/>
      <c r="B109" s="33"/>
      <c r="C109" s="33"/>
      <c r="D109" s="12"/>
      <c r="E109" s="31"/>
      <c r="F109" s="31"/>
      <c r="G109" s="1"/>
      <c r="H109" s="2"/>
      <c r="I109" s="2"/>
      <c r="J109" s="2"/>
      <c r="K109" s="14"/>
      <c r="L109" s="32"/>
      <c r="M109" s="14"/>
      <c r="U109" s="14"/>
    </row>
    <row r="110" spans="1:21">
      <c r="A110" s="14"/>
      <c r="B110" s="33"/>
      <c r="C110" s="33"/>
      <c r="D110" s="12"/>
      <c r="E110" s="12"/>
      <c r="F110" s="12"/>
      <c r="G110" s="1"/>
      <c r="H110" s="2"/>
      <c r="I110" s="2"/>
      <c r="J110" s="2"/>
      <c r="K110" s="14"/>
      <c r="L110" s="16"/>
      <c r="M110" s="14"/>
      <c r="U110" s="14"/>
    </row>
    <row r="111" spans="1:21">
      <c r="A111" s="14"/>
      <c r="B111" s="1"/>
      <c r="C111" s="1"/>
      <c r="D111" s="12"/>
      <c r="E111" s="13"/>
      <c r="F111" s="13"/>
      <c r="G111" s="1"/>
      <c r="H111" s="2"/>
      <c r="I111" s="2"/>
      <c r="J111" s="2"/>
      <c r="K111" s="14"/>
      <c r="L111" s="15"/>
      <c r="M111" s="14"/>
      <c r="U111" s="14"/>
    </row>
    <row r="112" spans="1:21">
      <c r="A112" s="14"/>
      <c r="B112" s="1"/>
      <c r="C112" s="1"/>
      <c r="D112" s="12"/>
      <c r="E112" s="13"/>
      <c r="F112" s="13"/>
      <c r="G112" s="1"/>
      <c r="H112" s="2"/>
      <c r="I112" s="2"/>
      <c r="J112" s="2"/>
      <c r="K112" s="14"/>
      <c r="L112" s="15"/>
      <c r="M112" s="14"/>
      <c r="U112" s="14"/>
    </row>
    <row r="113" spans="1:21">
      <c r="A113" s="14"/>
      <c r="B113" s="1"/>
      <c r="C113" s="1"/>
      <c r="D113" s="12"/>
      <c r="E113" s="13"/>
      <c r="F113" s="13"/>
      <c r="G113" s="1"/>
      <c r="H113" s="2"/>
      <c r="I113" s="2"/>
      <c r="J113" s="2"/>
      <c r="K113" s="14"/>
      <c r="L113" s="15"/>
      <c r="M113" s="14"/>
      <c r="U113" s="14"/>
    </row>
    <row r="114" spans="1:21">
      <c r="A114" s="14"/>
      <c r="B114" s="1"/>
      <c r="C114" s="1"/>
      <c r="D114" s="12"/>
      <c r="E114" s="13"/>
      <c r="F114" s="13"/>
      <c r="G114" s="1"/>
      <c r="H114" s="2"/>
      <c r="I114" s="2"/>
      <c r="J114" s="2"/>
      <c r="K114" s="14"/>
      <c r="L114" s="15"/>
      <c r="M114" s="14"/>
      <c r="U114" s="14"/>
    </row>
    <row r="115" spans="1:21">
      <c r="A115" s="14"/>
      <c r="B115" s="1"/>
      <c r="C115" s="1"/>
      <c r="D115" s="34"/>
      <c r="E115" s="13"/>
      <c r="F115" s="13"/>
      <c r="G115" s="1"/>
      <c r="H115" s="2"/>
      <c r="I115" s="2"/>
      <c r="J115" s="2"/>
      <c r="K115" s="14"/>
      <c r="L115" s="15"/>
      <c r="M115" s="14"/>
      <c r="U115" s="14"/>
    </row>
    <row r="116" spans="1:21">
      <c r="A116" s="14"/>
      <c r="B116" s="1"/>
      <c r="C116" s="1"/>
      <c r="D116" s="12"/>
      <c r="E116" s="13"/>
      <c r="F116" s="13"/>
      <c r="G116" s="1"/>
      <c r="H116" s="2"/>
      <c r="I116" s="2"/>
      <c r="J116" s="2"/>
      <c r="K116" s="14"/>
      <c r="L116" s="15"/>
      <c r="M116" s="14"/>
      <c r="U116" s="14"/>
    </row>
    <row r="117" spans="1:21">
      <c r="A117" s="14"/>
      <c r="B117" s="1"/>
      <c r="C117" s="1"/>
      <c r="D117" s="12"/>
      <c r="E117" s="13"/>
      <c r="F117" s="13"/>
      <c r="G117" s="1"/>
      <c r="H117" s="2"/>
      <c r="I117" s="2"/>
      <c r="J117" s="2"/>
      <c r="K117" s="14"/>
      <c r="L117" s="15"/>
      <c r="M117" s="14"/>
      <c r="U117" s="14"/>
    </row>
    <row r="118" spans="1:21">
      <c r="A118" s="14"/>
      <c r="B118" s="33"/>
      <c r="C118" s="33"/>
      <c r="D118" s="12"/>
      <c r="E118" s="12"/>
      <c r="F118" s="12"/>
      <c r="G118" s="1"/>
      <c r="H118" s="2"/>
      <c r="I118" s="2"/>
      <c r="J118" s="2"/>
      <c r="K118" s="14"/>
      <c r="L118" s="16"/>
      <c r="M118" s="14"/>
      <c r="U118" s="14"/>
    </row>
    <row r="119" spans="1:21">
      <c r="A119" s="14"/>
      <c r="B119" s="1"/>
      <c r="C119" s="1"/>
      <c r="D119" s="12"/>
      <c r="E119" s="12"/>
      <c r="F119" s="12"/>
      <c r="G119" s="1"/>
      <c r="H119" s="2"/>
      <c r="I119" s="2"/>
      <c r="J119" s="2"/>
      <c r="K119" s="14"/>
      <c r="L119" s="16"/>
      <c r="M119" s="14"/>
      <c r="U119" s="14"/>
    </row>
    <row r="120" spans="1:21">
      <c r="A120" s="14"/>
      <c r="B120" s="1"/>
      <c r="C120" s="1"/>
      <c r="D120" s="12"/>
      <c r="E120" s="12"/>
      <c r="F120" s="12"/>
      <c r="G120" s="1"/>
      <c r="H120" s="2"/>
      <c r="I120" s="2"/>
      <c r="J120" s="2"/>
      <c r="K120" s="14"/>
      <c r="L120" s="16"/>
      <c r="M120" s="14"/>
      <c r="U120" s="14"/>
    </row>
    <row r="121" spans="1:21">
      <c r="A121" s="14"/>
      <c r="B121" s="1"/>
      <c r="C121" s="1"/>
      <c r="D121" s="12"/>
      <c r="E121" s="12"/>
      <c r="F121" s="12"/>
      <c r="G121" s="1"/>
      <c r="H121" s="2"/>
      <c r="I121" s="2"/>
      <c r="J121" s="2"/>
      <c r="K121" s="14"/>
      <c r="L121" s="16"/>
      <c r="M121" s="14"/>
      <c r="U121" s="14"/>
    </row>
    <row r="122" spans="1:21">
      <c r="A122" s="14"/>
      <c r="B122" s="1"/>
      <c r="C122" s="1"/>
      <c r="D122" s="12"/>
      <c r="E122" s="13"/>
      <c r="F122" s="13"/>
      <c r="G122" s="1"/>
      <c r="H122" s="2"/>
      <c r="I122" s="2"/>
      <c r="J122" s="2"/>
      <c r="K122" s="14"/>
      <c r="L122" s="15"/>
      <c r="M122" s="14"/>
      <c r="U122" s="14"/>
    </row>
    <row r="123" spans="1:21">
      <c r="A123" s="14"/>
      <c r="B123" s="1"/>
      <c r="C123" s="1"/>
      <c r="D123" s="12"/>
      <c r="E123" s="13"/>
      <c r="F123" s="13"/>
      <c r="G123" s="1"/>
      <c r="H123" s="2"/>
      <c r="I123" s="2"/>
      <c r="J123" s="2"/>
      <c r="K123" s="14"/>
      <c r="L123" s="15"/>
      <c r="M123" s="14"/>
      <c r="U123" s="14"/>
    </row>
    <row r="124" spans="1:21">
      <c r="A124" s="14"/>
      <c r="B124" s="1"/>
      <c r="C124" s="1"/>
      <c r="D124" s="12"/>
      <c r="E124" s="13"/>
      <c r="F124" s="13"/>
      <c r="G124" s="1"/>
      <c r="H124" s="2"/>
      <c r="I124" s="2"/>
      <c r="J124" s="2"/>
      <c r="K124" s="14"/>
      <c r="L124" s="15"/>
      <c r="M124" s="14"/>
      <c r="U124" s="14"/>
    </row>
    <row r="125" spans="1:21">
      <c r="A125" s="14"/>
      <c r="B125" s="1"/>
      <c r="C125" s="1"/>
      <c r="D125" s="12"/>
      <c r="E125" s="13"/>
      <c r="F125" s="13"/>
      <c r="G125" s="1"/>
      <c r="H125" s="2"/>
      <c r="I125" s="2"/>
      <c r="J125" s="2"/>
      <c r="K125" s="14"/>
      <c r="L125" s="15"/>
      <c r="M125" s="14"/>
      <c r="U125" s="14"/>
    </row>
    <row r="126" spans="1:21">
      <c r="A126" s="14"/>
      <c r="B126" s="1"/>
      <c r="C126" s="1"/>
      <c r="D126" s="12"/>
      <c r="E126" s="13"/>
      <c r="F126" s="13"/>
      <c r="G126" s="1"/>
      <c r="H126" s="2"/>
      <c r="I126" s="2"/>
      <c r="J126" s="2"/>
      <c r="K126" s="14"/>
      <c r="L126" s="15"/>
      <c r="M126" s="14"/>
      <c r="U126" s="14"/>
    </row>
    <row r="127" spans="1:21">
      <c r="A127" s="14"/>
      <c r="B127" s="1"/>
      <c r="C127" s="1"/>
      <c r="D127" s="12"/>
      <c r="E127" s="13"/>
      <c r="F127" s="13"/>
      <c r="G127" s="1"/>
      <c r="H127" s="2"/>
      <c r="I127" s="2"/>
      <c r="J127" s="2"/>
      <c r="K127" s="14"/>
      <c r="L127" s="15"/>
      <c r="M127" s="14"/>
      <c r="U127" s="14"/>
    </row>
    <row r="128" spans="1:21">
      <c r="A128" s="14"/>
      <c r="B128" s="1"/>
      <c r="C128" s="1"/>
      <c r="D128" s="12"/>
      <c r="E128" s="13"/>
      <c r="F128" s="13"/>
      <c r="G128" s="1"/>
      <c r="H128" s="2"/>
      <c r="I128" s="2"/>
      <c r="J128" s="2"/>
      <c r="K128" s="14"/>
      <c r="L128" s="15"/>
      <c r="M128" s="14"/>
      <c r="U128" s="14"/>
    </row>
    <row r="129" spans="1:21">
      <c r="A129" s="14"/>
      <c r="B129" s="1"/>
      <c r="C129" s="1"/>
      <c r="D129" s="12"/>
      <c r="E129" s="13"/>
      <c r="F129" s="13"/>
      <c r="G129" s="1"/>
      <c r="H129" s="2"/>
      <c r="I129" s="2"/>
      <c r="J129" s="2"/>
      <c r="K129" s="14"/>
      <c r="L129" s="15"/>
      <c r="M129" s="14"/>
      <c r="U129" s="14"/>
    </row>
    <row r="130" spans="1:21">
      <c r="A130" s="14"/>
      <c r="B130" s="1"/>
      <c r="C130" s="1"/>
      <c r="D130" s="12"/>
      <c r="E130" s="13"/>
      <c r="F130" s="13"/>
      <c r="G130" s="1"/>
      <c r="H130" s="2"/>
      <c r="I130" s="2"/>
      <c r="J130" s="2"/>
      <c r="K130" s="14"/>
      <c r="L130" s="15"/>
      <c r="M130" s="14"/>
      <c r="U130" s="14"/>
    </row>
    <row r="131" spans="1:21">
      <c r="A131" s="14"/>
      <c r="B131" s="33"/>
      <c r="C131" s="33"/>
      <c r="D131" s="12"/>
      <c r="E131" s="12"/>
      <c r="F131" s="12"/>
      <c r="G131" s="1"/>
      <c r="H131" s="2"/>
      <c r="I131" s="2"/>
      <c r="J131" s="2"/>
      <c r="K131" s="14"/>
      <c r="L131" s="16"/>
      <c r="M131" s="14"/>
      <c r="U131" s="14"/>
    </row>
    <row r="132" spans="1:21">
      <c r="A132" s="14"/>
      <c r="B132" s="33"/>
      <c r="C132" s="33"/>
      <c r="D132" s="12"/>
      <c r="E132" s="12"/>
      <c r="F132" s="12"/>
      <c r="G132" s="1"/>
      <c r="H132" s="2"/>
      <c r="I132" s="2"/>
      <c r="J132" s="2"/>
      <c r="K132" s="14"/>
      <c r="L132" s="16"/>
      <c r="M132" s="14"/>
      <c r="U132" s="14"/>
    </row>
    <row r="133" spans="1:21">
      <c r="A133" s="14"/>
      <c r="B133" s="33"/>
      <c r="C133" s="33"/>
      <c r="D133" s="12"/>
      <c r="E133" s="12"/>
      <c r="F133" s="12"/>
      <c r="G133" s="1"/>
      <c r="H133" s="2"/>
      <c r="I133" s="2"/>
      <c r="J133" s="2"/>
      <c r="K133" s="14"/>
      <c r="L133" s="16"/>
      <c r="M133" s="14"/>
      <c r="U133" s="14"/>
    </row>
    <row r="134" spans="1:21">
      <c r="A134" s="14"/>
      <c r="B134" s="33"/>
      <c r="C134" s="33"/>
      <c r="D134" s="12"/>
      <c r="E134" s="12"/>
      <c r="F134" s="12"/>
      <c r="G134" s="1"/>
      <c r="H134" s="2"/>
      <c r="I134" s="2"/>
      <c r="J134" s="2"/>
      <c r="K134" s="14"/>
      <c r="L134" s="16"/>
      <c r="M134" s="14"/>
      <c r="U134" s="14"/>
    </row>
    <row r="135" spans="1:21">
      <c r="A135" s="14"/>
      <c r="B135" s="33"/>
      <c r="C135" s="33"/>
      <c r="D135" s="12"/>
      <c r="E135" s="12"/>
      <c r="F135" s="12"/>
      <c r="G135" s="1"/>
      <c r="H135" s="2"/>
      <c r="I135" s="2"/>
      <c r="J135" s="2"/>
      <c r="K135" s="14"/>
      <c r="L135" s="16"/>
      <c r="M135" s="14"/>
      <c r="U135" s="14"/>
    </row>
    <row r="136" spans="1:21">
      <c r="A136" s="14"/>
      <c r="B136" s="33"/>
      <c r="C136" s="33"/>
      <c r="D136" s="12"/>
      <c r="E136" s="12"/>
      <c r="F136" s="12"/>
      <c r="G136" s="1"/>
      <c r="H136" s="2"/>
      <c r="I136" s="2"/>
      <c r="J136" s="2"/>
      <c r="K136" s="14"/>
      <c r="L136" s="16"/>
      <c r="M136" s="14"/>
      <c r="U136" s="14"/>
    </row>
    <row r="137" spans="1:21">
      <c r="A137" s="14"/>
      <c r="B137" s="1"/>
      <c r="C137" s="1"/>
      <c r="D137" s="12"/>
      <c r="E137" s="13"/>
      <c r="F137" s="13"/>
      <c r="G137" s="1"/>
      <c r="H137" s="2"/>
      <c r="I137" s="2"/>
      <c r="J137" s="2"/>
      <c r="K137" s="14"/>
      <c r="L137" s="15"/>
      <c r="M137" s="14"/>
      <c r="U137" s="14"/>
    </row>
    <row r="138" spans="1:21">
      <c r="A138" s="14"/>
      <c r="B138" s="1"/>
      <c r="C138" s="1"/>
      <c r="D138" s="12"/>
      <c r="E138" s="13"/>
      <c r="F138" s="13"/>
      <c r="G138" s="1"/>
      <c r="H138" s="2"/>
      <c r="I138" s="2"/>
      <c r="J138" s="2"/>
      <c r="K138" s="14"/>
      <c r="L138" s="15"/>
      <c r="M138" s="14"/>
      <c r="U138" s="14"/>
    </row>
    <row r="139" spans="1:21">
      <c r="A139" s="14"/>
      <c r="B139" s="1"/>
      <c r="C139" s="1"/>
      <c r="D139" s="12"/>
      <c r="E139" s="13"/>
      <c r="F139" s="13"/>
      <c r="G139" s="1"/>
      <c r="H139" s="2"/>
      <c r="I139" s="2"/>
      <c r="J139" s="2"/>
      <c r="K139" s="14"/>
      <c r="L139" s="15"/>
      <c r="M139" s="14"/>
      <c r="U139" s="14"/>
    </row>
    <row r="140" spans="1:21">
      <c r="A140" s="14"/>
      <c r="B140" s="1"/>
      <c r="C140" s="1"/>
      <c r="D140" s="12"/>
      <c r="E140" s="13"/>
      <c r="F140" s="13"/>
      <c r="G140" s="1"/>
      <c r="H140" s="2"/>
      <c r="I140" s="2"/>
      <c r="J140" s="2"/>
      <c r="K140" s="14"/>
      <c r="L140" s="15"/>
      <c r="M140" s="14"/>
      <c r="U140" s="14"/>
    </row>
    <row r="141" spans="1:21">
      <c r="A141" s="14"/>
      <c r="B141" s="1"/>
      <c r="C141" s="1"/>
      <c r="D141" s="12"/>
      <c r="E141" s="13"/>
      <c r="F141" s="13"/>
      <c r="G141" s="1"/>
      <c r="H141" s="2"/>
      <c r="I141" s="2"/>
      <c r="J141" s="2"/>
      <c r="K141" s="14"/>
      <c r="L141" s="15"/>
      <c r="M141" s="14"/>
      <c r="U141" s="14"/>
    </row>
    <row r="142" spans="1:21">
      <c r="A142" s="14"/>
      <c r="B142" s="1"/>
      <c r="C142" s="1"/>
      <c r="D142" s="12"/>
      <c r="E142" s="13"/>
      <c r="F142" s="13"/>
      <c r="G142" s="1"/>
      <c r="H142" s="2"/>
      <c r="I142" s="2"/>
      <c r="J142" s="2"/>
      <c r="K142" s="14"/>
      <c r="L142" s="15"/>
      <c r="M142" s="14"/>
      <c r="U142" s="14"/>
    </row>
    <row r="143" spans="1:21">
      <c r="A143" s="14"/>
      <c r="B143" s="1"/>
      <c r="C143" s="1"/>
      <c r="D143" s="12"/>
      <c r="E143" s="13"/>
      <c r="F143" s="13"/>
      <c r="G143" s="1"/>
      <c r="H143" s="2"/>
      <c r="I143" s="2"/>
      <c r="J143" s="2"/>
      <c r="K143" s="14"/>
      <c r="L143" s="15"/>
      <c r="M143" s="14"/>
      <c r="U143" s="14"/>
    </row>
    <row r="144" spans="1:21">
      <c r="A144" s="14"/>
      <c r="B144" s="1"/>
      <c r="C144" s="1"/>
      <c r="D144" s="12"/>
      <c r="E144" s="13"/>
      <c r="F144" s="13"/>
      <c r="G144" s="1"/>
      <c r="H144" s="2"/>
      <c r="I144" s="2"/>
      <c r="J144" s="2"/>
      <c r="K144" s="14"/>
      <c r="L144" s="15"/>
      <c r="M144" s="14"/>
      <c r="U144" s="14"/>
    </row>
    <row r="145" spans="1:21">
      <c r="A145" s="14"/>
      <c r="B145" s="1"/>
      <c r="C145" s="1"/>
      <c r="D145" s="12"/>
      <c r="E145" s="13"/>
      <c r="F145" s="13"/>
      <c r="G145" s="1"/>
      <c r="H145" s="2"/>
      <c r="I145" s="2"/>
      <c r="J145" s="2"/>
      <c r="K145" s="14"/>
      <c r="L145" s="15"/>
      <c r="M145" s="14"/>
      <c r="U145" s="14"/>
    </row>
    <row r="146" spans="1:21">
      <c r="A146" s="14"/>
      <c r="B146" s="1"/>
      <c r="C146" s="1"/>
      <c r="D146" s="12"/>
      <c r="E146" s="13"/>
      <c r="F146" s="13"/>
      <c r="G146" s="1"/>
      <c r="H146" s="2"/>
      <c r="I146" s="2"/>
      <c r="J146" s="2"/>
      <c r="K146" s="14"/>
      <c r="L146" s="15"/>
      <c r="M146" s="14"/>
      <c r="U146" s="14"/>
    </row>
    <row r="147" spans="1:21">
      <c r="A147" s="14"/>
      <c r="B147" s="1"/>
      <c r="C147" s="1"/>
      <c r="D147" s="12"/>
      <c r="E147" s="13"/>
      <c r="F147" s="13"/>
      <c r="G147" s="1"/>
      <c r="H147" s="2"/>
      <c r="I147" s="2"/>
      <c r="J147" s="2"/>
      <c r="K147" s="14"/>
      <c r="L147" s="15"/>
      <c r="M147" s="14"/>
      <c r="U147" s="14"/>
    </row>
    <row r="148" spans="1:21">
      <c r="A148" s="4"/>
      <c r="B148" s="4"/>
      <c r="C148" s="4"/>
      <c r="D148" s="5"/>
      <c r="E148" s="5"/>
      <c r="F148" s="5"/>
      <c r="G148" s="6"/>
      <c r="H148" s="7"/>
      <c r="I148" s="7"/>
      <c r="J148" s="7"/>
      <c r="K148" s="8"/>
      <c r="L148" s="8"/>
      <c r="M148" s="8"/>
      <c r="U148" s="8"/>
    </row>
    <row r="149" spans="1:21">
      <c r="A149" s="4"/>
      <c r="B149" s="4"/>
      <c r="C149" s="4"/>
      <c r="D149" s="14"/>
      <c r="E149" s="14"/>
      <c r="F149" s="14"/>
      <c r="G149" s="6"/>
      <c r="H149" s="7"/>
      <c r="I149" s="7"/>
      <c r="J149" s="7"/>
      <c r="K149" s="14"/>
      <c r="L149" s="14"/>
      <c r="M149" s="14"/>
      <c r="U149" s="14"/>
    </row>
    <row r="150" spans="1:21">
      <c r="A150" s="4"/>
      <c r="B150" s="4"/>
      <c r="C150" s="4"/>
      <c r="D150" s="5"/>
      <c r="E150" s="5"/>
      <c r="F150" s="5"/>
      <c r="G150" s="6"/>
      <c r="H150" s="7"/>
      <c r="I150" s="7"/>
      <c r="J150" s="7"/>
      <c r="K150" s="5"/>
      <c r="L150" s="5"/>
      <c r="M150" s="5"/>
      <c r="U150" s="5"/>
    </row>
    <row r="151" spans="1:21">
      <c r="A151" s="4"/>
      <c r="B151" s="4"/>
      <c r="C151" s="4"/>
      <c r="D151" s="14"/>
      <c r="E151" s="14"/>
      <c r="F151" s="14"/>
      <c r="G151" s="6"/>
      <c r="H151" s="7"/>
      <c r="I151" s="7"/>
      <c r="J151" s="7"/>
      <c r="K151" s="14"/>
      <c r="L151" s="14"/>
      <c r="M151" s="14"/>
      <c r="U151" s="14"/>
    </row>
    <row r="152" spans="1:21">
      <c r="A152" s="4"/>
      <c r="B152" s="4"/>
      <c r="C152" s="4"/>
      <c r="D152" s="5"/>
      <c r="E152" s="5"/>
      <c r="F152" s="5"/>
      <c r="G152" s="6"/>
      <c r="H152" s="7"/>
      <c r="I152" s="7"/>
      <c r="J152" s="7"/>
      <c r="K152" s="5"/>
      <c r="L152" s="5"/>
      <c r="M152" s="5"/>
      <c r="U152" s="5"/>
    </row>
    <row r="153" spans="1:21">
      <c r="A153" s="4"/>
      <c r="B153" s="4"/>
      <c r="C153" s="4"/>
      <c r="D153" s="14"/>
      <c r="E153" s="14"/>
      <c r="F153" s="14"/>
      <c r="G153" s="6"/>
      <c r="H153" s="7"/>
      <c r="I153" s="7"/>
      <c r="J153" s="7"/>
      <c r="K153" s="14"/>
      <c r="L153" s="14"/>
      <c r="M153" s="14"/>
      <c r="U153" s="14"/>
    </row>
    <row r="154" spans="1:21">
      <c r="A154" s="1"/>
      <c r="B154" s="1"/>
      <c r="C154" s="1"/>
      <c r="D154" s="9"/>
      <c r="E154" s="9"/>
      <c r="F154" s="9"/>
      <c r="G154" s="10"/>
      <c r="H154" s="11"/>
      <c r="I154" s="11"/>
      <c r="J154" s="11"/>
      <c r="K154" s="3"/>
      <c r="L154" s="3"/>
      <c r="M154" s="3"/>
      <c r="U154" s="3"/>
    </row>
    <row r="155" spans="1:21">
      <c r="A155" s="1"/>
      <c r="B155" s="1"/>
      <c r="C155" s="1"/>
      <c r="D155" s="1"/>
      <c r="E155" s="1"/>
      <c r="F155" s="1"/>
      <c r="G155" s="1"/>
      <c r="H155" s="2"/>
      <c r="I155" s="2"/>
      <c r="J155" s="2"/>
      <c r="K155" s="1"/>
      <c r="L155" s="1"/>
      <c r="M155" s="1"/>
      <c r="U155" s="1"/>
    </row>
    <row r="156" spans="1:21">
      <c r="A156" s="1"/>
      <c r="B156" s="1"/>
      <c r="C156" s="1"/>
      <c r="D156" s="1"/>
      <c r="E156" s="1"/>
      <c r="F156" s="1"/>
      <c r="G156" s="1"/>
      <c r="H156" s="2"/>
      <c r="I156" s="2"/>
      <c r="J156" s="2"/>
      <c r="K156" s="1"/>
      <c r="L156" s="1"/>
      <c r="M156" s="1"/>
      <c r="U156" s="1"/>
    </row>
    <row r="157" spans="1:21">
      <c r="A157" s="1"/>
      <c r="B157" s="1"/>
      <c r="C157" s="1"/>
      <c r="D157" s="1"/>
      <c r="E157" s="1"/>
      <c r="F157" s="1"/>
      <c r="G157" s="1"/>
      <c r="H157" s="2"/>
      <c r="I157" s="2"/>
      <c r="J157" s="2"/>
      <c r="K157" s="1"/>
      <c r="L157" s="1"/>
      <c r="M157" s="1"/>
      <c r="U157" s="1"/>
    </row>
    <row r="158" spans="1:21">
      <c r="A158" s="1"/>
      <c r="B158" s="1"/>
      <c r="C158" s="1"/>
      <c r="D158" s="1"/>
      <c r="E158" s="1"/>
      <c r="F158" s="1"/>
      <c r="G158" s="1"/>
      <c r="H158" s="2"/>
      <c r="I158" s="2"/>
      <c r="J158" s="2"/>
      <c r="K158" s="1"/>
      <c r="L158" s="1"/>
      <c r="M158" s="1"/>
      <c r="U158" s="1"/>
    </row>
    <row r="159" spans="1:21">
      <c r="A159" s="1"/>
      <c r="B159" s="1"/>
      <c r="C159" s="1"/>
      <c r="D159" s="1"/>
      <c r="E159" s="1"/>
      <c r="F159" s="1"/>
      <c r="G159" s="1"/>
      <c r="H159" s="2"/>
      <c r="I159" s="2"/>
      <c r="J159" s="2"/>
      <c r="K159" s="1"/>
      <c r="L159" s="1"/>
      <c r="M159" s="1"/>
      <c r="U159" s="1"/>
    </row>
    <row r="160" spans="1:21">
      <c r="A160" s="1"/>
      <c r="B160" s="1"/>
      <c r="C160" s="1"/>
      <c r="D160" s="1"/>
      <c r="E160" s="1"/>
      <c r="F160" s="1"/>
      <c r="G160" s="1"/>
      <c r="H160" s="2"/>
      <c r="I160" s="2"/>
      <c r="J160" s="2"/>
      <c r="K160" s="1"/>
      <c r="L160" s="1"/>
      <c r="M160" s="1"/>
      <c r="U160" s="1"/>
    </row>
    <row r="161" spans="1:21">
      <c r="A161" s="1"/>
      <c r="B161" s="1"/>
      <c r="C161" s="1"/>
      <c r="D161" s="1"/>
      <c r="E161" s="1"/>
      <c r="F161" s="1"/>
      <c r="G161" s="1"/>
      <c r="H161" s="2"/>
      <c r="I161" s="2"/>
      <c r="J161" s="2"/>
      <c r="K161" s="1"/>
      <c r="L161" s="1"/>
      <c r="M161" s="1"/>
      <c r="U161" s="1"/>
    </row>
    <row r="162" spans="1:21">
      <c r="A162" s="1"/>
      <c r="B162" s="1"/>
      <c r="C162" s="1"/>
      <c r="D162" s="1"/>
      <c r="E162" s="1"/>
      <c r="F162" s="1"/>
      <c r="G162" s="1"/>
      <c r="H162" s="2"/>
      <c r="I162" s="2"/>
      <c r="J162" s="2"/>
      <c r="K162" s="1"/>
      <c r="L162" s="1"/>
      <c r="M162" s="1"/>
      <c r="U162" s="1"/>
    </row>
    <row r="163" spans="1:21">
      <c r="A163" s="1"/>
      <c r="B163" s="1"/>
      <c r="C163" s="1"/>
      <c r="D163" s="1"/>
      <c r="E163" s="1"/>
      <c r="F163" s="1"/>
      <c r="G163" s="1"/>
      <c r="H163" s="2"/>
      <c r="I163" s="2"/>
      <c r="J163" s="2"/>
      <c r="K163" s="1"/>
      <c r="L163" s="1"/>
      <c r="M163" s="1"/>
      <c r="U163" s="1"/>
    </row>
    <row r="164" spans="1:21">
      <c r="A164" s="1"/>
      <c r="B164" s="1"/>
      <c r="C164" s="1"/>
      <c r="D164" s="1"/>
      <c r="E164" s="1"/>
      <c r="F164" s="1"/>
      <c r="G164" s="1"/>
      <c r="H164" s="2"/>
      <c r="I164" s="2"/>
      <c r="J164" s="2"/>
      <c r="K164" s="1"/>
      <c r="L164" s="1"/>
      <c r="M164" s="1"/>
      <c r="U164" s="1"/>
    </row>
    <row r="165" spans="1:21">
      <c r="A165" s="1"/>
      <c r="B165" s="1"/>
      <c r="C165" s="1"/>
      <c r="D165" s="1"/>
      <c r="E165" s="1"/>
      <c r="F165" s="1"/>
      <c r="G165" s="1"/>
      <c r="H165" s="2"/>
      <c r="I165" s="2"/>
      <c r="J165" s="2"/>
      <c r="K165" s="1"/>
      <c r="L165" s="1"/>
      <c r="M165" s="1"/>
      <c r="U165" s="1"/>
    </row>
    <row r="166" spans="1:21">
      <c r="A166" s="1"/>
      <c r="B166" s="1"/>
      <c r="C166" s="1"/>
      <c r="D166" s="1"/>
      <c r="E166" s="1"/>
      <c r="F166" s="1"/>
      <c r="G166" s="1"/>
      <c r="H166" s="2"/>
      <c r="I166" s="2"/>
      <c r="J166" s="2"/>
      <c r="K166" s="1"/>
      <c r="L166" s="1"/>
      <c r="M166" s="1"/>
      <c r="U166" s="1"/>
    </row>
    <row r="167" spans="1:21">
      <c r="A167" s="1"/>
      <c r="B167" s="1"/>
      <c r="C167" s="1"/>
      <c r="D167" s="1"/>
      <c r="E167" s="1"/>
      <c r="F167" s="1"/>
      <c r="G167" s="1"/>
      <c r="H167" s="2"/>
      <c r="I167" s="2"/>
      <c r="J167" s="2"/>
      <c r="K167" s="1"/>
      <c r="L167" s="1"/>
      <c r="M167" s="1"/>
      <c r="U167" s="1"/>
    </row>
    <row r="168" spans="1:21">
      <c r="A168" s="1"/>
      <c r="B168" s="1"/>
      <c r="C168" s="1"/>
      <c r="D168" s="1"/>
      <c r="E168" s="1"/>
      <c r="F168" s="1"/>
      <c r="G168" s="1"/>
      <c r="H168" s="2"/>
      <c r="I168" s="2"/>
      <c r="J168" s="2"/>
      <c r="K168" s="1"/>
      <c r="L168" s="1"/>
      <c r="M168" s="1"/>
      <c r="U168" s="1"/>
    </row>
    <row r="169" spans="1:21">
      <c r="A169" s="1"/>
      <c r="B169" s="1"/>
      <c r="C169" s="1"/>
      <c r="D169" s="1"/>
      <c r="E169" s="1"/>
      <c r="F169" s="1"/>
      <c r="G169" s="1"/>
      <c r="H169" s="2"/>
      <c r="I169" s="2"/>
      <c r="J169" s="2"/>
      <c r="K169" s="1"/>
      <c r="L169" s="1"/>
      <c r="M169" s="1"/>
      <c r="U169" s="1"/>
    </row>
    <row r="170" spans="1:21">
      <c r="A170" s="1"/>
      <c r="B170" s="1"/>
      <c r="C170" s="1"/>
      <c r="D170" s="1"/>
      <c r="E170" s="1"/>
      <c r="F170" s="1"/>
      <c r="G170" s="1"/>
      <c r="H170" s="2"/>
      <c r="I170" s="2"/>
      <c r="J170" s="2"/>
      <c r="K170" s="1"/>
      <c r="L170" s="1"/>
      <c r="M170" s="1"/>
      <c r="U170" s="1"/>
    </row>
    <row r="171" spans="1:21">
      <c r="A171" s="1"/>
      <c r="B171" s="1"/>
      <c r="C171" s="1"/>
      <c r="D171" s="1"/>
      <c r="E171" s="1"/>
      <c r="F171" s="1"/>
      <c r="G171" s="1"/>
      <c r="H171" s="2"/>
      <c r="I171" s="2"/>
      <c r="J171" s="2"/>
      <c r="K171" s="1"/>
      <c r="L171" s="1"/>
      <c r="M171" s="1"/>
      <c r="U171" s="1"/>
    </row>
    <row r="172" spans="1:21">
      <c r="A172" s="1"/>
      <c r="B172" s="1"/>
      <c r="C172" s="1"/>
      <c r="D172" s="1"/>
      <c r="E172" s="1"/>
      <c r="F172" s="1"/>
      <c r="G172" s="1"/>
      <c r="H172" s="2"/>
      <c r="I172" s="2"/>
      <c r="J172" s="2"/>
      <c r="K172" s="1"/>
      <c r="L172" s="1"/>
      <c r="M172" s="1"/>
      <c r="U172" s="1"/>
    </row>
    <row r="173" spans="1:21">
      <c r="A173" s="1"/>
      <c r="B173" s="1"/>
      <c r="C173" s="1"/>
      <c r="D173" s="1"/>
      <c r="E173" s="1"/>
      <c r="F173" s="1"/>
      <c r="G173" s="1"/>
      <c r="H173" s="2"/>
      <c r="I173" s="2"/>
      <c r="J173" s="2"/>
      <c r="K173" s="1"/>
      <c r="L173" s="1"/>
      <c r="M173" s="1"/>
      <c r="U173" s="1"/>
    </row>
    <row r="174" spans="1:21">
      <c r="A174" s="1"/>
      <c r="B174" s="1"/>
      <c r="C174" s="1"/>
      <c r="D174" s="1"/>
      <c r="E174" s="1"/>
      <c r="F174" s="1"/>
      <c r="G174" s="1"/>
      <c r="H174" s="2"/>
      <c r="I174" s="2"/>
      <c r="J174" s="2"/>
      <c r="K174" s="1"/>
      <c r="L174" s="1"/>
      <c r="M174" s="1"/>
      <c r="U174" s="1"/>
    </row>
    <row r="175" spans="1:21">
      <c r="A175" s="1"/>
      <c r="B175" s="1"/>
      <c r="C175" s="1"/>
      <c r="D175" s="1"/>
      <c r="E175" s="1"/>
      <c r="F175" s="1"/>
      <c r="G175" s="1"/>
      <c r="H175" s="2"/>
      <c r="I175" s="2"/>
      <c r="J175" s="2"/>
      <c r="K175" s="1"/>
      <c r="L175" s="1"/>
      <c r="M175" s="1"/>
      <c r="U175" s="1"/>
    </row>
    <row r="176" spans="1:21">
      <c r="A176" s="1"/>
      <c r="B176" s="1"/>
      <c r="C176" s="1"/>
      <c r="D176" s="1"/>
      <c r="E176" s="1"/>
      <c r="F176" s="1"/>
      <c r="G176" s="1"/>
      <c r="H176" s="2"/>
      <c r="I176" s="2"/>
      <c r="J176" s="2"/>
      <c r="K176" s="1"/>
      <c r="L176" s="1"/>
      <c r="M176" s="1"/>
      <c r="U176" s="1"/>
    </row>
    <row r="177" spans="1:21">
      <c r="A177" s="1"/>
      <c r="B177" s="1"/>
      <c r="C177" s="1"/>
      <c r="D177" s="1"/>
      <c r="E177" s="1"/>
      <c r="F177" s="1"/>
      <c r="G177" s="1"/>
      <c r="H177" s="2"/>
      <c r="I177" s="2"/>
      <c r="J177" s="2"/>
      <c r="K177" s="1"/>
      <c r="L177" s="1"/>
      <c r="M177" s="1"/>
      <c r="U177" s="1"/>
    </row>
    <row r="178" spans="1:21">
      <c r="A178" s="1"/>
      <c r="B178" s="1"/>
      <c r="C178" s="1"/>
      <c r="D178" s="1"/>
      <c r="E178" s="1"/>
      <c r="F178" s="1"/>
      <c r="G178" s="1"/>
      <c r="H178" s="2"/>
      <c r="I178" s="2"/>
      <c r="J178" s="2"/>
      <c r="K178" s="1"/>
      <c r="L178" s="1"/>
      <c r="M178" s="1"/>
      <c r="U178" s="1"/>
    </row>
    <row r="179" spans="1:21">
      <c r="A179" s="1"/>
      <c r="B179" s="1"/>
      <c r="C179" s="1"/>
      <c r="D179" s="1"/>
      <c r="E179" s="1"/>
      <c r="F179" s="1"/>
      <c r="G179" s="1"/>
      <c r="H179" s="2"/>
      <c r="I179" s="2"/>
      <c r="J179" s="2"/>
      <c r="K179" s="1"/>
      <c r="L179" s="1"/>
      <c r="M179" s="1"/>
      <c r="U179" s="1"/>
    </row>
    <row r="180" spans="1:21">
      <c r="A180" s="1"/>
      <c r="B180" s="1"/>
      <c r="C180" s="1"/>
      <c r="D180" s="1"/>
      <c r="E180" s="1"/>
      <c r="F180" s="1"/>
      <c r="G180" s="1"/>
      <c r="H180" s="2"/>
      <c r="I180" s="2"/>
      <c r="J180" s="2"/>
      <c r="K180" s="1"/>
      <c r="L180" s="1"/>
      <c r="M180" s="1"/>
      <c r="U180" s="1"/>
    </row>
    <row r="181" spans="1:21">
      <c r="A181" s="1"/>
      <c r="B181" s="1"/>
      <c r="C181" s="1"/>
      <c r="D181" s="1"/>
      <c r="E181" s="1"/>
      <c r="F181" s="1"/>
      <c r="G181" s="1"/>
      <c r="H181" s="2"/>
      <c r="I181" s="2"/>
      <c r="J181" s="2"/>
      <c r="K181" s="1"/>
      <c r="L181" s="1"/>
      <c r="M181" s="1"/>
      <c r="U181" s="1"/>
    </row>
    <row r="182" spans="1:21">
      <c r="A182" s="1"/>
      <c r="B182" s="1"/>
      <c r="C182" s="1"/>
      <c r="D182" s="1"/>
      <c r="E182" s="1"/>
      <c r="F182" s="1"/>
      <c r="G182" s="1"/>
      <c r="H182" s="2"/>
      <c r="I182" s="2"/>
      <c r="J182" s="2"/>
      <c r="K182" s="1"/>
      <c r="L182" s="1"/>
      <c r="M182" s="1"/>
      <c r="U182" s="1"/>
    </row>
    <row r="183" spans="1:21">
      <c r="A183" s="1"/>
      <c r="B183" s="1"/>
      <c r="C183" s="1"/>
      <c r="D183" s="1"/>
      <c r="E183" s="1"/>
      <c r="F183" s="1"/>
      <c r="G183" s="1"/>
      <c r="H183" s="2"/>
      <c r="I183" s="2"/>
      <c r="J183" s="2"/>
      <c r="K183" s="1"/>
      <c r="L183" s="1"/>
      <c r="M183" s="1"/>
      <c r="U183" s="1"/>
    </row>
    <row r="184" spans="1:21">
      <c r="A184" s="1"/>
      <c r="B184" s="1"/>
      <c r="C184" s="1"/>
      <c r="D184" s="1"/>
      <c r="E184" s="1"/>
      <c r="F184" s="1"/>
      <c r="G184" s="1"/>
      <c r="H184" s="2"/>
      <c r="I184" s="2"/>
      <c r="J184" s="2"/>
      <c r="K184" s="1"/>
      <c r="L184" s="1"/>
      <c r="M184" s="1"/>
      <c r="U184" s="1"/>
    </row>
    <row r="185" spans="1:21">
      <c r="A185" s="1"/>
      <c r="B185" s="1"/>
      <c r="C185" s="1"/>
      <c r="D185" s="1"/>
      <c r="E185" s="1"/>
      <c r="F185" s="1"/>
      <c r="G185" s="1"/>
      <c r="H185" s="2"/>
      <c r="I185" s="2"/>
      <c r="J185" s="2"/>
      <c r="K185" s="1"/>
      <c r="L185" s="1"/>
      <c r="M185" s="1"/>
      <c r="U185" s="1"/>
    </row>
    <row r="186" spans="1:21">
      <c r="A186" s="1"/>
      <c r="B186" s="1"/>
      <c r="C186" s="1"/>
      <c r="D186" s="1"/>
      <c r="E186" s="1"/>
      <c r="F186" s="1"/>
      <c r="G186" s="1"/>
      <c r="H186" s="2"/>
      <c r="I186" s="2"/>
      <c r="J186" s="2"/>
      <c r="K186" s="1"/>
      <c r="L186" s="1"/>
      <c r="M186" s="1"/>
      <c r="U186" s="1"/>
    </row>
    <row r="187" spans="1:21">
      <c r="A187" s="1"/>
      <c r="B187" s="1"/>
      <c r="C187" s="1"/>
      <c r="D187" s="1"/>
      <c r="E187" s="1"/>
      <c r="F187" s="1"/>
      <c r="G187" s="1"/>
      <c r="H187" s="2"/>
      <c r="I187" s="2"/>
      <c r="J187" s="2"/>
      <c r="K187" s="1"/>
      <c r="L187" s="1"/>
      <c r="M187" s="1"/>
      <c r="U187" s="1"/>
    </row>
    <row r="188" spans="1:21">
      <c r="A188" s="1"/>
      <c r="B188" s="1"/>
      <c r="C188" s="1"/>
      <c r="D188" s="1"/>
      <c r="E188" s="1"/>
      <c r="F188" s="1"/>
      <c r="G188" s="1"/>
      <c r="H188" s="2"/>
      <c r="I188" s="2"/>
      <c r="J188" s="2"/>
      <c r="K188" s="1"/>
      <c r="L188" s="1"/>
      <c r="M188" s="1"/>
      <c r="U188" s="1"/>
    </row>
    <row r="189" spans="1:21">
      <c r="A189" s="1"/>
      <c r="B189" s="1"/>
      <c r="C189" s="1"/>
      <c r="D189" s="1"/>
      <c r="E189" s="1"/>
      <c r="F189" s="1"/>
      <c r="G189" s="1"/>
      <c r="H189" s="2"/>
      <c r="I189" s="2"/>
      <c r="J189" s="2"/>
      <c r="K189" s="1"/>
      <c r="L189" s="1"/>
      <c r="M189" s="1"/>
      <c r="U189" s="1"/>
    </row>
    <row r="190" spans="1:21">
      <c r="A190" s="1"/>
      <c r="B190" s="1"/>
      <c r="C190" s="1"/>
      <c r="D190" s="1"/>
      <c r="E190" s="1"/>
      <c r="F190" s="1"/>
      <c r="G190" s="1"/>
      <c r="H190" s="2"/>
      <c r="I190" s="2"/>
      <c r="J190" s="2"/>
      <c r="K190" s="1"/>
      <c r="L190" s="1"/>
      <c r="M190" s="1"/>
      <c r="U190" s="1"/>
    </row>
    <row r="191" spans="1:21">
      <c r="A191" s="1"/>
      <c r="B191" s="1"/>
      <c r="C191" s="1"/>
      <c r="D191" s="1"/>
      <c r="E191" s="1"/>
      <c r="F191" s="1"/>
      <c r="G191" s="1"/>
      <c r="H191" s="2"/>
      <c r="I191" s="2"/>
      <c r="J191" s="2"/>
      <c r="K191" s="1"/>
      <c r="L191" s="1"/>
      <c r="M191" s="1"/>
      <c r="U191" s="1"/>
    </row>
    <row r="192" spans="1:21">
      <c r="A192" s="1"/>
      <c r="B192" s="1"/>
      <c r="C192" s="1"/>
      <c r="D192" s="1"/>
      <c r="E192" s="1"/>
      <c r="F192" s="1"/>
      <c r="G192" s="1"/>
      <c r="H192" s="2"/>
      <c r="I192" s="2"/>
      <c r="J192" s="2"/>
      <c r="K192" s="1"/>
      <c r="L192" s="1"/>
      <c r="M192" s="1"/>
      <c r="U192" s="1"/>
    </row>
  </sheetData>
  <mergeCells count="88">
    <mergeCell ref="B44:I44"/>
    <mergeCell ref="B45:I45"/>
    <mergeCell ref="B29:I29"/>
    <mergeCell ref="B56:I56"/>
    <mergeCell ref="B33:I33"/>
    <mergeCell ref="B30:I30"/>
    <mergeCell ref="B34:I34"/>
    <mergeCell ref="B51:I51"/>
    <mergeCell ref="B46:I46"/>
    <mergeCell ref="B47:I47"/>
    <mergeCell ref="B50:I50"/>
    <mergeCell ref="B48:I48"/>
    <mergeCell ref="B49:I49"/>
    <mergeCell ref="B52:I52"/>
    <mergeCell ref="B42:I42"/>
    <mergeCell ref="B43:I43"/>
    <mergeCell ref="B58:I58"/>
    <mergeCell ref="B63:I63"/>
    <mergeCell ref="B79:I79"/>
    <mergeCell ref="B80:I80"/>
    <mergeCell ref="B82:I82"/>
    <mergeCell ref="B70:I70"/>
    <mergeCell ref="B71:I71"/>
    <mergeCell ref="B72:I72"/>
    <mergeCell ref="B73:I73"/>
    <mergeCell ref="B74:I74"/>
    <mergeCell ref="B78:I78"/>
    <mergeCell ref="B81:I81"/>
    <mergeCell ref="B35:I35"/>
    <mergeCell ref="B36:I36"/>
    <mergeCell ref="B38:I38"/>
    <mergeCell ref="B39:I39"/>
    <mergeCell ref="B83:I83"/>
    <mergeCell ref="B69:I69"/>
    <mergeCell ref="B57:I57"/>
    <mergeCell ref="B60:I60"/>
    <mergeCell ref="B61:I61"/>
    <mergeCell ref="B62:I62"/>
    <mergeCell ref="B64:I64"/>
    <mergeCell ref="B65:I65"/>
    <mergeCell ref="B66:I66"/>
    <mergeCell ref="B67:I67"/>
    <mergeCell ref="B68:I68"/>
    <mergeCell ref="B59:I59"/>
    <mergeCell ref="B84:I84"/>
    <mergeCell ref="B13:I13"/>
    <mergeCell ref="B15:I15"/>
    <mergeCell ref="B16:I16"/>
    <mergeCell ref="B32:I32"/>
    <mergeCell ref="B20:I20"/>
    <mergeCell ref="B21:I21"/>
    <mergeCell ref="B22:I22"/>
    <mergeCell ref="B25:I25"/>
    <mergeCell ref="B26:I26"/>
    <mergeCell ref="B53:I53"/>
    <mergeCell ref="B54:I54"/>
    <mergeCell ref="B55:I55"/>
    <mergeCell ref="B40:I40"/>
    <mergeCell ref="B41:I41"/>
    <mergeCell ref="B28:I28"/>
    <mergeCell ref="B31:I31"/>
    <mergeCell ref="K1:M2"/>
    <mergeCell ref="D3:J4"/>
    <mergeCell ref="K3:M4"/>
    <mergeCell ref="A1:C4"/>
    <mergeCell ref="D1:J2"/>
    <mergeCell ref="B9:I9"/>
    <mergeCell ref="B10:I10"/>
    <mergeCell ref="B24:I24"/>
    <mergeCell ref="B14:I14"/>
    <mergeCell ref="B17:I17"/>
    <mergeCell ref="B18:I18"/>
    <mergeCell ref="R40:R51"/>
    <mergeCell ref="S40:S51"/>
    <mergeCell ref="B85:I85"/>
    <mergeCell ref="A5:C6"/>
    <mergeCell ref="D5:M6"/>
    <mergeCell ref="B23:I23"/>
    <mergeCell ref="B37:I37"/>
    <mergeCell ref="B75:I75"/>
    <mergeCell ref="B76:I76"/>
    <mergeCell ref="B77:I77"/>
    <mergeCell ref="B19:I19"/>
    <mergeCell ref="A7:M7"/>
    <mergeCell ref="B8:I8"/>
    <mergeCell ref="B11:I11"/>
    <mergeCell ref="B12:I12"/>
    <mergeCell ref="B27:I27"/>
  </mergeCells>
  <printOptions horizontalCentered="1"/>
  <pageMargins left="0.78740157480314965" right="0.39370078740157483" top="0.39370078740157483" bottom="0.39370078740157483" header="0" footer="0"/>
  <pageSetup scale="76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rowBreaks count="1" manualBreakCount="1">
    <brk id="90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B-1 Extintores USD y CLP </vt:lpstr>
      <vt:lpstr>mal</vt:lpstr>
      <vt:lpstr>'B-1 Extintores USD y CLP '!Área_de_impresión</vt:lpstr>
      <vt:lpstr>mal!Área_de_impresión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>Jimmy Saldivias</dc:creator>
  <cp:lastModifiedBy>Orlando Vedia</cp:lastModifiedBy>
  <cp:lastPrinted>2022-10-19T20:04:59Z</cp:lastPrinted>
  <dcterms:created xsi:type="dcterms:W3CDTF">2000-08-19T21:48:11Z</dcterms:created>
  <dcterms:modified xsi:type="dcterms:W3CDTF">2026-01-12T12:35:36Z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